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y Documents\"/>
    </mc:Choice>
  </mc:AlternateContent>
  <bookViews>
    <workbookView xWindow="0" yWindow="0" windowWidth="24000" windowHeight="10890" tabRatio="620"/>
  </bookViews>
  <sheets>
    <sheet name="Instructions" sheetId="3" r:id="rId1"/>
    <sheet name="Project Info" sheetId="1" r:id="rId2"/>
    <sheet name="Budget Template" sheetId="11" r:id="rId3"/>
    <sheet name="Certification" sheetId="4" r:id="rId4"/>
    <sheet name="Disclosure" sheetId="9" r:id="rId5"/>
    <sheet name="OFFICE USE ONLY" sheetId="2" r:id="rId6"/>
    <sheet name="Reimbursement" sheetId="12" state="hidden" r:id="rId7"/>
  </sheets>
  <externalReferences>
    <externalReference r:id="rId8"/>
  </externalReferences>
  <definedNames>
    <definedName name="_xlnm._FilterDatabase" localSheetId="1" hidden="1">'Project Info'!$L$5:$M$6</definedName>
    <definedName name="Activity">'OFFICE USE ONLY'!$B$25:$B$28</definedName>
    <definedName name="AffiliateEmploy">'OFFICE USE ONLY'!$B$60:$B$61</definedName>
    <definedName name="AffiliateOwn">'OFFICE USE ONLY'!$B$55:$B$56</definedName>
    <definedName name="Amendment">'OFFICE USE ONLY'!$A$4:$A$5</definedName>
    <definedName name="AwardType">'OFFICE USE ONLY'!$A$147:$A$152</definedName>
    <definedName name="BenefitPercent" localSheetId="6">'OFFICE USE ONLY'!#REF!</definedName>
    <definedName name="BenefitPercent">'OFFICE USE ONLY'!#REF!</definedName>
    <definedName name="Benefits">'OFFICE USE ONLY'!$B$107:$B$108</definedName>
    <definedName name="Building" localSheetId="6">'Project Info'!#REF!</definedName>
    <definedName name="Building">'Project Info'!#REF!</definedName>
    <definedName name="CapLease" localSheetId="6">'OFFICE USE ONLY'!#REF!</definedName>
    <definedName name="CapLease">'OFFICE USE ONLY'!#REF!</definedName>
    <definedName name="CertifyExpand">'OFFICE USE ONLY'!$D$10:$D$11</definedName>
    <definedName name="CertifyNew">'OFFICE USE ONLY'!$D$5:$D$6</definedName>
    <definedName name="Contact">'OFFICE USE ONLY'!$B$40:$B$41</definedName>
    <definedName name="County">'OFFICE USE ONLY'!$A$12:$A$131</definedName>
    <definedName name="Crime">'OFFICE USE ONLY'!$A$8:$A$9</definedName>
    <definedName name="CurrentStatus">'[1]OFFICE USE ONLY'!$F$97:$F$98</definedName>
    <definedName name="DisclBeneficiary">'OFFICE USE ONLY'!$D$20:$D$21</definedName>
    <definedName name="Disclosure" localSheetId="6">'OFFICE USE ONLY'!#REF!</definedName>
    <definedName name="Disclosure">'OFFICE USE ONLY'!#REF!</definedName>
    <definedName name="DisclQuestion">'OFFICE USE ONLY'!$D$15:$D$16</definedName>
    <definedName name="EDBChildA" localSheetId="6">'OFFICE USE ONLY'!#REF!</definedName>
    <definedName name="EDBChildA">'OFFICE USE ONLY'!#REF!</definedName>
    <definedName name="EDBChildB" localSheetId="6">'OFFICE USE ONLY'!#REF!</definedName>
    <definedName name="EDBChildB">'OFFICE USE ONLY'!#REF!</definedName>
    <definedName name="EDBChildC" localSheetId="6">'OFFICE USE ONLY'!#REF!</definedName>
    <definedName name="EDBChildC">'OFFICE USE ONLY'!#REF!</definedName>
    <definedName name="EDBLocalAgency" localSheetId="6">'OFFICE USE ONLY'!#REF!</definedName>
    <definedName name="EDBLocalAgency">'OFFICE USE ONLY'!#REF!</definedName>
    <definedName name="EDBLocalAssign" localSheetId="6">'OFFICE USE ONLY'!#REF!</definedName>
    <definedName name="EDBLocalAssign">'OFFICE USE ONLY'!#REF!</definedName>
    <definedName name="Enhanced" localSheetId="6">'OFFICE USE ONLY'!#REF!</definedName>
    <definedName name="Enhanced">'OFFICE USE ONLY'!#REF!</definedName>
    <definedName name="EnhIncCounty" localSheetId="6">#REF!</definedName>
    <definedName name="EnhIncCounty">#REF!</definedName>
    <definedName name="Equipment" localSheetId="6">'Project Info'!#REF!</definedName>
    <definedName name="Equipment">'Project Info'!#REF!</definedName>
    <definedName name="Existing">'OFFICE USE ONLY'!$B$50:$B$51</definedName>
    <definedName name="ExpandA" localSheetId="6">'OFFICE USE ONLY'!#REF!</definedName>
    <definedName name="ExpandA">'OFFICE USE ONLY'!#REF!</definedName>
    <definedName name="ExpandB" localSheetId="6">'OFFICE USE ONLY'!#REF!</definedName>
    <definedName name="ExpandB">'OFFICE USE ONLY'!#REF!</definedName>
    <definedName name="ExpandC" localSheetId="6">'OFFICE USE ONLY'!#REF!</definedName>
    <definedName name="ExpandC">'OFFICE USE ONLY'!#REF!</definedName>
    <definedName name="ExpandFacility" localSheetId="6">'OFFICE USE ONLY'!#REF!</definedName>
    <definedName name="ExpandFacility">'OFFICE USE ONLY'!#REF!</definedName>
    <definedName name="FedAgency">'OFFICE USE ONLY'!$A$134:$A$144</definedName>
    <definedName name="FSStatus1">'OFFICE USE ONLY'!$B$65:$B$67</definedName>
    <definedName name="FSStatus2">'OFFICE USE ONLY'!$B$71:$B$73</definedName>
    <definedName name="FSStatus3">'OFFICE USE ONLY'!$B$77:$B$79</definedName>
    <definedName name="FSStatus4">'OFFICE USE ONLY'!$B$83:$B$85</definedName>
    <definedName name="FSStatus5">'OFFICE USE ONLY'!$B$89:$B$91</definedName>
    <definedName name="FSStatus6">'OFFICE USE ONLY'!$B$95:$B$97</definedName>
    <definedName name="FSStatus7">'OFFICE USE ONLY'!$B$101:$B$103</definedName>
    <definedName name="Improvements" localSheetId="6">'Project Info'!#REF!</definedName>
    <definedName name="Improvements">'Project Info'!#REF!</definedName>
    <definedName name="INOffice">'OFFICE USE ONLY'!$B$21:$B$22</definedName>
    <definedName name="InvestCost" localSheetId="6">'Project Info'!#REF!</definedName>
    <definedName name="InvestCost">'Project Info'!#REF!</definedName>
    <definedName name="JobCreate" localSheetId="6">'Project Info'!#REF!</definedName>
    <definedName name="JobCreate">'Project Info'!#REF!</definedName>
    <definedName name="Land" localSheetId="6">'Project Info'!#REF!</definedName>
    <definedName name="Land">'Project Info'!#REF!</definedName>
    <definedName name="MinComp" localSheetId="6">'OFFICE USE ONLY'!#REF!</definedName>
    <definedName name="MinComp">'OFFICE USE ONLY'!#REF!</definedName>
    <definedName name="MinWage" localSheetId="6">'OFFICE USE ONLY'!#REF!</definedName>
    <definedName name="MinWage">'OFFICE USE ONLY'!#REF!</definedName>
    <definedName name="NewConstruct" localSheetId="6">'OFFICE USE ONLY'!#REF!</definedName>
    <definedName name="NewConstruct">'OFFICE USE ONLY'!#REF!</definedName>
    <definedName name="NewFacility" localSheetId="6">'OFFICE USE ONLY'!#REF!</definedName>
    <definedName name="NewFacility">'OFFICE USE ONLY'!#REF!</definedName>
    <definedName name="NewFacilityType" localSheetId="6">'OFFICE USE ONLY'!#REF!</definedName>
    <definedName name="NewFacilityType">'OFFICE USE ONLY'!#REF!</definedName>
    <definedName name="NewUnoccupied" localSheetId="6">'OFFICE USE ONLY'!#REF!</definedName>
    <definedName name="NewUnoccupied">'OFFICE USE ONLY'!#REF!</definedName>
    <definedName name="NinetyBenefits">'OFFICE USE ONLY'!$B$112:$B$113</definedName>
    <definedName name="OpLease" localSheetId="6">'OFFICE USE ONLY'!#REF!</definedName>
    <definedName name="OpLease">'OFFICE USE ONLY'!#REF!</definedName>
    <definedName name="Organization">'OFFICE USE ONLY'!$B$4:$B$13</definedName>
    <definedName name="_xlnm.Print_Area" localSheetId="2">'Budget Template'!$A:$H</definedName>
    <definedName name="_xlnm.Print_Area" localSheetId="6">Reimbursement!$A$1:$H$68</definedName>
    <definedName name="PubliclyTraded">'OFFICE USE ONLY'!$B$45:$B$46</definedName>
    <definedName name="QBA">'OFFICE USE ONLY'!$B$26:$B$31</definedName>
    <definedName name="Rent" localSheetId="6">'Project Info'!#REF!</definedName>
    <definedName name="Rent">'Project Info'!#REF!</definedName>
    <definedName name="Salutation">'OFFICE USE ONLY'!$D$35:$D$40</definedName>
    <definedName name="ServiceTechA" localSheetId="6">'OFFICE USE ONLY'!#REF!</definedName>
    <definedName name="ServiceTechA">'OFFICE USE ONLY'!#REF!</definedName>
    <definedName name="ServiceTechB" localSheetId="6">'OFFICE USE ONLY'!#REF!</definedName>
    <definedName name="ServiceTechB">'OFFICE USE ONLY'!#REF!</definedName>
    <definedName name="SimilarBus" localSheetId="6">'OFFICE USE ONLY'!#REF!</definedName>
    <definedName name="SimilarBus">'OFFICE USE ONLY'!#REF!</definedName>
    <definedName name="SOS">'OFFICE USE ONLY'!$B$16:$B$17</definedName>
    <definedName name="Startup" localSheetId="6">'Project Info'!#REF!</definedName>
    <definedName name="Startup">'Project Info'!#REF!</definedName>
    <definedName name="Status">'OFFICE USE ONLY'!$B$35:$B$36</definedName>
    <definedName name="TIF">'OFFICE USE ONLY'!$B$32:$B$33</definedName>
    <definedName name="Title" localSheetId="6">'OFFICE USE ONLY'!#REF!</definedName>
    <definedName name="Title">'OFFICE USE ONLY'!#REF!</definedName>
  </definedNames>
  <calcPr calcId="162913"/>
</workbook>
</file>

<file path=xl/calcChain.xml><?xml version="1.0" encoding="utf-8"?>
<calcChain xmlns="http://schemas.openxmlformats.org/spreadsheetml/2006/main">
  <c r="H4" i="12" l="1"/>
  <c r="F4" i="12"/>
  <c r="C4" i="12"/>
  <c r="B57" i="12"/>
  <c r="B56" i="12"/>
  <c r="B55" i="12"/>
  <c r="P61" i="12" l="1"/>
  <c r="Q61" i="12" l="1"/>
  <c r="C2" i="12" l="1"/>
  <c r="F58" i="12"/>
  <c r="F51" i="12"/>
  <c r="F44" i="12"/>
  <c r="F33" i="12"/>
  <c r="F24" i="12"/>
  <c r="E58" i="12" l="1"/>
  <c r="E51" i="12"/>
  <c r="E44" i="12"/>
  <c r="E33" i="12"/>
  <c r="E24" i="12"/>
  <c r="E16" i="12"/>
  <c r="E15" i="12"/>
  <c r="E14" i="12"/>
  <c r="E13" i="12"/>
  <c r="E12" i="12"/>
  <c r="E11" i="12"/>
  <c r="E10" i="12"/>
  <c r="E9" i="12"/>
  <c r="E17" i="12" l="1"/>
  <c r="E61" i="12" l="1"/>
  <c r="B50" i="12"/>
  <c r="B49" i="12"/>
  <c r="B48" i="12"/>
  <c r="E66" i="12" l="1"/>
  <c r="B66" i="12"/>
  <c r="B43" i="12"/>
  <c r="B42" i="12"/>
  <c r="B41" i="12"/>
  <c r="B40" i="12"/>
  <c r="B39" i="12"/>
  <c r="B38" i="12"/>
  <c r="B37" i="12"/>
  <c r="B32" i="12"/>
  <c r="B31" i="12"/>
  <c r="B30" i="12"/>
  <c r="B29" i="12"/>
  <c r="B28" i="12"/>
  <c r="B23" i="12"/>
  <c r="B22" i="12"/>
  <c r="B21" i="12"/>
  <c r="B16" i="12"/>
  <c r="B15" i="12"/>
  <c r="B14" i="12"/>
  <c r="B13" i="12"/>
  <c r="B12" i="12"/>
  <c r="B11" i="12"/>
  <c r="B10" i="12"/>
  <c r="B9" i="12"/>
  <c r="C2" i="11"/>
  <c r="P67" i="12" l="1"/>
  <c r="R61" i="12"/>
  <c r="V61" i="12"/>
  <c r="Z61" i="12"/>
  <c r="T61" i="12"/>
  <c r="X61" i="12"/>
  <c r="F17" i="12"/>
  <c r="S61" i="12"/>
  <c r="W61" i="12"/>
  <c r="AA61" i="12"/>
  <c r="U61" i="12"/>
  <c r="Y61" i="12"/>
  <c r="N62" i="12"/>
  <c r="M61" i="12"/>
  <c r="M21" i="12"/>
  <c r="M22" i="12" s="1"/>
  <c r="AA67" i="12" l="1"/>
  <c r="Z67" i="12"/>
  <c r="V67" i="12"/>
  <c r="R67" i="12"/>
  <c r="X67" i="12"/>
  <c r="W67" i="12"/>
  <c r="S67" i="12"/>
  <c r="Y67" i="12"/>
  <c r="U67" i="12"/>
  <c r="Q67" i="12"/>
  <c r="T67" i="12"/>
  <c r="H3" i="12"/>
  <c r="F61" i="12"/>
  <c r="N61" i="12"/>
  <c r="M62" i="12" s="1"/>
  <c r="N23" i="12"/>
  <c r="J72" i="1"/>
  <c r="O62" i="11"/>
  <c r="J74" i="1" l="1"/>
  <c r="A67" i="1" l="1"/>
  <c r="A68" i="1"/>
  <c r="C30" i="1" l="1"/>
  <c r="K61" i="11" l="1"/>
  <c r="J61" i="11"/>
  <c r="K58" i="11"/>
  <c r="J58" i="11"/>
  <c r="K51" i="11"/>
  <c r="J51" i="11"/>
  <c r="K44" i="11"/>
  <c r="J44" i="11"/>
  <c r="K33" i="11"/>
  <c r="J33" i="11"/>
  <c r="K24" i="11"/>
  <c r="J24" i="11"/>
  <c r="K17" i="11"/>
  <c r="J17" i="11"/>
  <c r="M80" i="1"/>
  <c r="M79" i="1"/>
  <c r="L73" i="1"/>
  <c r="L65" i="1"/>
  <c r="L71" i="1" s="1"/>
  <c r="N61" i="11"/>
  <c r="L79" i="1" l="1"/>
  <c r="L77" i="1" s="1"/>
  <c r="J77" i="1" s="1"/>
  <c r="A80" i="1" s="1"/>
  <c r="H3" i="11"/>
  <c r="N21" i="11"/>
  <c r="H32" i="11"/>
  <c r="H23" i="11"/>
  <c r="F16" i="11"/>
  <c r="G16" i="11" s="1"/>
  <c r="N22" i="11" l="1"/>
  <c r="H16" i="11"/>
  <c r="O23" i="11" l="1"/>
  <c r="O61" i="11"/>
  <c r="N62" i="11" s="1"/>
  <c r="J4" i="3"/>
  <c r="F9" i="11"/>
  <c r="G9" i="11" s="1"/>
  <c r="L56" i="11"/>
  <c r="L57" i="11"/>
  <c r="L49" i="11"/>
  <c r="L50" i="11"/>
  <c r="L48" i="11"/>
  <c r="L38" i="11"/>
  <c r="L39" i="11"/>
  <c r="L40" i="11"/>
  <c r="L41" i="11"/>
  <c r="L42" i="11"/>
  <c r="L43" i="11"/>
  <c r="L37" i="11"/>
  <c r="L32" i="11"/>
  <c r="L23" i="11"/>
  <c r="L16" i="11"/>
  <c r="F10" i="11"/>
  <c r="F11" i="11"/>
  <c r="G11" i="11" s="1"/>
  <c r="F12" i="11"/>
  <c r="F13" i="11"/>
  <c r="F14" i="11"/>
  <c r="G14" i="11" s="1"/>
  <c r="F15" i="11"/>
  <c r="H21" i="11"/>
  <c r="H22" i="11"/>
  <c r="L22" i="11" s="1"/>
  <c r="H28" i="11"/>
  <c r="L28" i="11" s="1"/>
  <c r="H29" i="11"/>
  <c r="L29" i="11" s="1"/>
  <c r="H30" i="11"/>
  <c r="H31" i="11"/>
  <c r="L31" i="11" s="1"/>
  <c r="H44" i="11"/>
  <c r="H51" i="11"/>
  <c r="G51" i="12" s="1"/>
  <c r="H51" i="12" s="1"/>
  <c r="H58" i="11"/>
  <c r="G58" i="12" s="1"/>
  <c r="A8" i="9"/>
  <c r="A6" i="9"/>
  <c r="A8" i="4"/>
  <c r="A6" i="4"/>
  <c r="E59" i="12" l="1"/>
  <c r="H58" i="12"/>
  <c r="L44" i="11"/>
  <c r="G44" i="12"/>
  <c r="H44" i="12" s="1"/>
  <c r="H33" i="11"/>
  <c r="H14" i="11"/>
  <c r="L14" i="11" s="1"/>
  <c r="G12" i="11"/>
  <c r="H12" i="11" s="1"/>
  <c r="L12" i="11" s="1"/>
  <c r="G10" i="11"/>
  <c r="H10" i="11" s="1"/>
  <c r="L10" i="11" s="1"/>
  <c r="G13" i="11"/>
  <c r="H13" i="11" s="1"/>
  <c r="L13" i="11" s="1"/>
  <c r="G15" i="11"/>
  <c r="H15" i="11" s="1"/>
  <c r="L15" i="11" s="1"/>
  <c r="L58" i="11"/>
  <c r="L51" i="11"/>
  <c r="H24" i="11"/>
  <c r="H11" i="11"/>
  <c r="L11" i="11" s="1"/>
  <c r="L21" i="11"/>
  <c r="L30" i="11"/>
  <c r="L55" i="11"/>
  <c r="H9" i="11"/>
  <c r="L33" i="11" l="1"/>
  <c r="G33" i="12"/>
  <c r="H33" i="12" s="1"/>
  <c r="L24" i="11"/>
  <c r="G24" i="12"/>
  <c r="O22" i="11"/>
  <c r="G24" i="11" s="1"/>
  <c r="H17" i="11"/>
  <c r="G17" i="12" s="1"/>
  <c r="H17" i="12" s="1"/>
  <c r="L9" i="11"/>
  <c r="E25" i="12" l="1"/>
  <c r="H24" i="12"/>
  <c r="N22" i="12" s="1"/>
  <c r="G61" i="12"/>
  <c r="M24" i="11"/>
  <c r="L17" i="11"/>
  <c r="H61" i="11"/>
  <c r="P23" i="11" s="1"/>
  <c r="H61" i="12" l="1"/>
  <c r="O23" i="12" s="1"/>
  <c r="W68" i="12"/>
  <c r="S68" i="12"/>
  <c r="S66" i="12" s="1"/>
  <c r="Q68" i="12"/>
  <c r="P68" i="12"/>
  <c r="P66" i="12" s="1"/>
  <c r="P63" i="12" s="1"/>
  <c r="Z68" i="12"/>
  <c r="Z66" i="12" s="1"/>
  <c r="V68" i="12"/>
  <c r="R68" i="12"/>
  <c r="T68" i="12"/>
  <c r="Y68" i="12"/>
  <c r="U68" i="12"/>
  <c r="U66" i="12" s="1"/>
  <c r="X68" i="12"/>
  <c r="AA68" i="12"/>
  <c r="M58" i="11"/>
  <c r="G58" i="11"/>
  <c r="A78" i="1"/>
  <c r="L61" i="11"/>
  <c r="X66" i="12" l="1"/>
  <c r="R63" i="12"/>
  <c r="S63" i="12" s="1"/>
  <c r="R66" i="12"/>
  <c r="Q63" i="12"/>
  <c r="Q66" i="12"/>
  <c r="V66" i="12"/>
  <c r="T66" i="12"/>
  <c r="Y66" i="12"/>
  <c r="W66" i="12"/>
  <c r="AA63" i="12"/>
  <c r="B63" i="12" s="1"/>
  <c r="T63" i="12" l="1"/>
  <c r="C63" i="12"/>
  <c r="U63" i="12" l="1"/>
  <c r="V63" i="12"/>
  <c r="W63" i="12" l="1"/>
  <c r="X63" i="12"/>
  <c r="Y63" i="12" l="1"/>
  <c r="Z63" i="12" s="1"/>
  <c r="Z65" i="12" s="1"/>
  <c r="AA66" i="12" l="1"/>
  <c r="AA65" i="12"/>
  <c r="F63" i="12"/>
  <c r="H63" i="12" s="1"/>
</calcChain>
</file>

<file path=xl/comments1.xml><?xml version="1.0" encoding="utf-8"?>
<comments xmlns="http://schemas.openxmlformats.org/spreadsheetml/2006/main">
  <authors>
    <author>Eric C. Hartman</author>
  </authors>
  <commentList>
    <comment ref="D8" authorId="0" shapeId="0">
      <text>
        <r>
          <rPr>
            <sz val="9"/>
            <color indexed="81"/>
            <rFont val="Tahoma"/>
            <family val="2"/>
          </rPr>
          <t xml:space="preserve">State the number of hours that each individual will contribute to the matching funds project over the project period. 100% effort over a 12-month period is equal to 2080 hours.
</t>
        </r>
      </text>
    </comment>
    <comment ref="E8" authorId="0" shapeId="0">
      <text>
        <r>
          <rPr>
            <sz val="9"/>
            <color indexed="81"/>
            <rFont val="Tahoma"/>
            <family val="2"/>
          </rPr>
          <t>Provide the annual base salary (e.g., $50,000 per year). The base salary may not exceed the base salary used in the federal grant.</t>
        </r>
        <r>
          <rPr>
            <sz val="9"/>
            <color indexed="81"/>
            <rFont val="Tahoma"/>
            <family val="2"/>
          </rPr>
          <t xml:space="preserve">
</t>
        </r>
      </text>
    </comment>
    <comment ref="F8" authorId="0" shapeId="0">
      <text>
        <r>
          <rPr>
            <sz val="9"/>
            <color indexed="81"/>
            <rFont val="Tahoma"/>
            <family val="2"/>
          </rPr>
          <t>This field is calculated by the worksheet. Do not modify the equation.</t>
        </r>
      </text>
    </comment>
    <comment ref="G8" authorId="0" shapeId="0">
      <text>
        <r>
          <rPr>
            <sz val="9"/>
            <color indexed="81"/>
            <rFont val="Tahoma"/>
            <family val="2"/>
          </rPr>
          <t>This field is automatically calculated, but may be manually overridden for individual adjustments if necessary.</t>
        </r>
      </text>
    </comment>
    <comment ref="H8" authorId="0" shapeId="0">
      <text>
        <r>
          <rPr>
            <sz val="9"/>
            <color indexed="81"/>
            <rFont val="Tahoma"/>
            <family val="2"/>
          </rPr>
          <t>This field is calculated by the worksheet. Do not modify the equation.</t>
        </r>
      </text>
    </comment>
    <comment ref="H20" authorId="0" shapeId="0">
      <text>
        <r>
          <rPr>
            <sz val="9"/>
            <color indexed="81"/>
            <rFont val="Tahoma"/>
            <family val="2"/>
          </rPr>
          <t>This field is calculated by the worksheet. Do not modify the equation.</t>
        </r>
      </text>
    </comment>
    <comment ref="H27" authorId="0" shapeId="0">
      <text>
        <r>
          <rPr>
            <sz val="9"/>
            <color indexed="81"/>
            <rFont val="Tahoma"/>
            <family val="2"/>
          </rPr>
          <t>This field is calculated by the worksheet. Do not modify the equation.</t>
        </r>
      </text>
    </comment>
    <comment ref="B54" authorId="0" shapeId="0">
      <text>
        <r>
          <rPr>
            <sz val="9"/>
            <color indexed="81"/>
            <rFont val="Tahoma"/>
            <family val="2"/>
          </rPr>
          <t>List each trip as a sepatate line item stating the total cost for each. Detail each trip in the narrative budget justification document to provide the detail stated in the program guideleines.</t>
        </r>
      </text>
    </comment>
    <comment ref="H61" authorId="0" shapeId="0">
      <text>
        <r>
          <rPr>
            <sz val="9"/>
            <color indexed="81"/>
            <rFont val="Tahoma"/>
            <family val="2"/>
          </rPr>
          <t>This field is calculated by the worksheet. Do not modify the equation.</t>
        </r>
      </text>
    </comment>
    <comment ref="J61" authorId="0" shapeId="0">
      <text>
        <r>
          <rPr>
            <sz val="9"/>
            <color indexed="81"/>
            <rFont val="Tahoma"/>
            <family val="2"/>
          </rPr>
          <t>This field is calculated by the worksheet. Do not modify the equation.</t>
        </r>
      </text>
    </comment>
    <comment ref="K61" authorId="0" shapeId="0">
      <text>
        <r>
          <rPr>
            <sz val="9"/>
            <color indexed="81"/>
            <rFont val="Tahoma"/>
            <family val="2"/>
          </rPr>
          <t>This field is calculated by the worksheet. Do not modify the equation.</t>
        </r>
      </text>
    </comment>
  </commentList>
</comments>
</file>

<file path=xl/comments2.xml><?xml version="1.0" encoding="utf-8"?>
<comments xmlns="http://schemas.openxmlformats.org/spreadsheetml/2006/main">
  <authors>
    <author>Eric C. Hartman</author>
  </authors>
  <commentList>
    <comment ref="B54" authorId="0" shapeId="0">
      <text>
        <r>
          <rPr>
            <sz val="9"/>
            <color indexed="81"/>
            <rFont val="Tahoma"/>
            <family val="2"/>
          </rPr>
          <t>List each trip as a sepatate line item stating the total cost for each. Detail each trip in the narrative budget justification document to provide the detail stated in the program guideleines.</t>
        </r>
      </text>
    </comment>
  </commentList>
</comments>
</file>

<file path=xl/sharedStrings.xml><?xml version="1.0" encoding="utf-8"?>
<sst xmlns="http://schemas.openxmlformats.org/spreadsheetml/2006/main" count="558" uniqueCount="407">
  <si>
    <t>Date:</t>
  </si>
  <si>
    <t>Is this an amendment to the initial application for incentives?</t>
  </si>
  <si>
    <t>Company Name</t>
  </si>
  <si>
    <t>Street Address</t>
  </si>
  <si>
    <t>City</t>
  </si>
  <si>
    <t>County</t>
  </si>
  <si>
    <t>State</t>
  </si>
  <si>
    <t>Zip Code</t>
  </si>
  <si>
    <t>Federal Employer ID Number</t>
  </si>
  <si>
    <t>Company Organization</t>
  </si>
  <si>
    <t>Yes</t>
  </si>
  <si>
    <t>No</t>
  </si>
  <si>
    <t>Amendment</t>
  </si>
  <si>
    <t>Organization</t>
  </si>
  <si>
    <t>Subchapter S-Corporation</t>
  </si>
  <si>
    <t>Subchapter C-Corporation</t>
  </si>
  <si>
    <t>Limited Partnership</t>
  </si>
  <si>
    <t>Limited Liability Partnership</t>
  </si>
  <si>
    <t>General Partnership</t>
  </si>
  <si>
    <t>Publicly Traded Partnership</t>
  </si>
  <si>
    <t>Limited Liability Company</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</si>
  <si>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</si>
  <si>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</si>
  <si>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</si>
  <si>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</si>
  <si>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</si>
  <si>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</si>
  <si>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</si>
  <si>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</si>
  <si>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</si>
  <si>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</si>
  <si>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</si>
  <si>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</si>
  <si>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</si>
  <si>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</si>
  <si>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</si>
  <si>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</si>
  <si>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</si>
  <si>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</si>
  <si>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</si>
  <si>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</si>
  <si>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</si>
  <si>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</si>
  <si>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</si>
  <si>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</si>
  <si>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</si>
  <si>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</si>
  <si>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</si>
  <si>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</si>
  <si>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</si>
  <si>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</si>
  <si>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</si>
  <si>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</si>
  <si>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</si>
  <si>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</si>
  <si>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</si>
  <si>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</si>
  <si>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</si>
  <si>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</si>
  <si>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</si>
  <si>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</si>
  <si>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</si>
  <si>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</si>
  <si>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</si>
  <si>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</si>
  <si>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</si>
  <si>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</si>
  <si>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</si>
  <si>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</si>
  <si>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</si>
  <si>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</si>
  <si>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</si>
  <si>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</si>
  <si>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</si>
  <si>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</si>
  <si>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</si>
  <si>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</si>
  <si>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</si>
  <si>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</si>
  <si>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</si>
  <si>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</si>
  <si>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</si>
  <si>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</si>
  <si>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</si>
  <si>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</si>
  <si>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</si>
  <si>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</si>
  <si>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</si>
  <si>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</si>
  <si>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</si>
  <si>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</si>
  <si>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</si>
  <si>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</si>
  <si>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</si>
  <si>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</si>
  <si>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</si>
  <si>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</si>
  <si>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</si>
  <si>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</si>
  <si>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</si>
  <si>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</si>
  <si>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</si>
  <si>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</si>
  <si>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</si>
  <si>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</si>
  <si>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</si>
  <si>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</si>
  <si>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</si>
  <si>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</si>
  <si>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</si>
  <si>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</si>
  <si>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</si>
  <si>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</si>
  <si>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</si>
  <si>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</si>
  <si>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</si>
  <si>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</si>
  <si>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</si>
  <si>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</si>
  <si>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</si>
  <si>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</si>
  <si>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</si>
  <si>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</si>
  <si>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</si>
  <si>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</si>
  <si>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</si>
  <si>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</si>
  <si>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</si>
  <si>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</si>
  <si>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</si>
  <si>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</si>
  <si>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</si>
  <si>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</si>
  <si>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</si>
  <si>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</si>
  <si>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</si>
  <si>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</si>
  <si>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</si>
  <si>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</si>
  <si>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</si>
  <si>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</si>
  <si>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</si>
  <si>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</si>
  <si>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</si>
  <si>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</si>
  <si>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</si>
  <si>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Contact</t>
  </si>
  <si>
    <t>COMPANY OWNERSHIP</t>
  </si>
  <si>
    <t>Ownership Percent</t>
  </si>
  <si>
    <t>FEIN / Social Security Number</t>
  </si>
  <si>
    <t>Please attach additional listing if more space is needed.</t>
  </si>
  <si>
    <t>Existing</t>
  </si>
  <si>
    <t>Name</t>
  </si>
  <si>
    <t>Affiliate Own</t>
  </si>
  <si>
    <t>Affiliate Employ</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</si>
  <si>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</si>
  <si>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</si>
  <si>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</si>
  <si>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Benefits</t>
  </si>
  <si>
    <t>90% Benefits</t>
  </si>
  <si>
    <t>FOR OFFICE USE ONLY</t>
  </si>
  <si>
    <t>APPLICATION FOR INCENTIVE PROGRAMS</t>
  </si>
  <si>
    <t>APPLICATION FOR:</t>
  </si>
  <si>
    <t>INSTRUCTIONS</t>
  </si>
  <si>
    <t>The following items must be submitted in addition to the completed application:</t>
  </si>
  <si>
    <t>1)</t>
  </si>
  <si>
    <t>2)</t>
  </si>
  <si>
    <t>3)</t>
  </si>
  <si>
    <t>APPLICANT INFORMATION (Entity applying for incentives)</t>
  </si>
  <si>
    <t>CERTIFICATION</t>
  </si>
  <si>
    <t>Date</t>
  </si>
  <si>
    <t>Print Name</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</si>
  <si>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construction, any public announcement or legal commitment (e.g., lease or contract) without contingency language, could jeopardize the project's eligibility for incentives.  Please contact the staff of the Authority before taking any action which would change the status of the project as reported herein.</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</si>
  <si>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</si>
  <si>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Certify New</t>
  </si>
  <si>
    <t>Certify Expand</t>
  </si>
  <si>
    <t>Signature</t>
  </si>
  <si>
    <t xml:space="preserve">CERTIFICATION OF APPLICATION </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</si>
  <si>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11A.201(5)(a),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</si>
  <si>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</si>
  <si>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</si>
  <si>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</si>
  <si>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</si>
  <si>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</si>
  <si>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</si>
  <si>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</si>
  <si>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</si>
  <si>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</si>
  <si>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</si>
  <si>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</si>
  <si>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</si>
  <si>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</si>
  <si>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</si>
  <si>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</si>
  <si>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</si>
  <si>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Beneficiary is the:</t>
  </si>
  <si>
    <t>DisclBeneficiary</t>
  </si>
  <si>
    <t>Applicant</t>
  </si>
  <si>
    <t>Affiliate of Applicant</t>
  </si>
  <si>
    <t>KY</t>
  </si>
  <si>
    <t>Company or Individual Name</t>
  </si>
  <si>
    <t>Date of Birth</t>
  </si>
  <si>
    <t>Publicly Traded</t>
  </si>
  <si>
    <r>
      <t xml:space="preserve">Please identify all owners of the company with 20% or more interest in the company, including parent companies for subsidiaries.  </t>
    </r>
    <r>
      <rPr>
        <u/>
        <sz val="10"/>
        <rFont val="Arial"/>
        <family val="2"/>
      </rPr>
      <t>If owners are legal entities, please identify the officers serving on the board of directors, management committee of the applicant or other governing body or appropriate principals with governing oversight of the applicant entity and provide the requested information.</t>
    </r>
    <r>
      <rPr>
        <sz val="10"/>
        <rFont val="Arial"/>
        <family val="2"/>
      </rPr>
      <t xml:space="preserve"> The Cabinet may run a background check on any individuals identified.  If necessary, please submit listing on a separate document.  </t>
    </r>
  </si>
  <si>
    <r>
      <rPr>
        <i/>
        <sz val="10"/>
        <rFont val="Arial"/>
        <family val="2"/>
      </rPr>
      <t>For Electronic Signature</t>
    </r>
    <r>
      <rPr>
        <sz val="10"/>
        <rFont val="Arial"/>
        <family val="2"/>
      </rPr>
      <t>:</t>
    </r>
    <r>
      <rPr>
        <sz val="10"/>
        <rFont val="Arial"/>
        <family val="2"/>
      </rPr>
      <t xml:space="preserve">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</si>
  <si>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</si>
  <si>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t>NOTE:</t>
    </r>
    <r>
      <rPr>
        <sz val="10"/>
        <rFont val="Arial"/>
        <family val="2"/>
      </rPr>
      <t xml:space="preserve">  For purposes of KRS 11A.201(5)(a),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</si>
  <si>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2) CED agent, employee, member of board or authority attached to CED, or other public servant involved in the negotiation of any incentive package.</t>
  </si>
  <si>
    <t>Is the applicant registered and in good standing with the Kentucky Secretary of State?</t>
  </si>
  <si>
    <t>SOS</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</si>
  <si>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Information reported to the Cabinet or the Authority with regard to employment numbers, average wages, investment, eligible costs, approved costs and other information as required by an incentive agreement shall be available for public disclosure.</t>
  </si>
  <si>
    <t xml:space="preserve">     In addition, the undersigned, on behalf of the applicant, acknowledges and grants permission to the Authority to share any and all information contained within the application and its attachments with appropriate state agencies, local jurisdiction(s) and contracted consultants to determine the feasibility and potential impacts associated with the project for which incentives are sought.</t>
  </si>
  <si>
    <t>Email addresses for ownership individuals listed above</t>
  </si>
  <si>
    <t>Current Residence City</t>
  </si>
  <si>
    <t>Unincorporated Nonprofit Association</t>
  </si>
  <si>
    <t>Nonprofit corporation</t>
  </si>
  <si>
    <t>Plan to Engage in</t>
  </si>
  <si>
    <t>Qualified Business Activity</t>
  </si>
  <si>
    <t>CurrentStatus</t>
  </si>
  <si>
    <t>Currently Engaged in</t>
  </si>
  <si>
    <t>Committed</t>
  </si>
  <si>
    <t>Received</t>
  </si>
  <si>
    <t>FS Status 1</t>
  </si>
  <si>
    <t>FS Status 7</t>
  </si>
  <si>
    <t>FS Status 6</t>
  </si>
  <si>
    <t>FS Status 5</t>
  </si>
  <si>
    <t>FS Status 4</t>
  </si>
  <si>
    <t>FS Status 3</t>
  </si>
  <si>
    <t>FS Status 2</t>
  </si>
  <si>
    <t>Attachments Received:</t>
  </si>
  <si>
    <t>OOE Approval</t>
  </si>
  <si>
    <t>Innovation Network Office</t>
  </si>
  <si>
    <t>Requested</t>
  </si>
  <si>
    <t>4)</t>
  </si>
  <si>
    <t xml:space="preserve">6 Digit NAICS Code </t>
  </si>
  <si>
    <t>Salutation</t>
  </si>
  <si>
    <t>Mr.</t>
  </si>
  <si>
    <t>Mrs.</t>
  </si>
  <si>
    <t>Ms.</t>
  </si>
  <si>
    <t>Dr.</t>
  </si>
  <si>
    <t>Prof</t>
  </si>
  <si>
    <t>Sir</t>
  </si>
  <si>
    <r>
      <rPr>
        <b/>
        <sz val="10"/>
        <rFont val="Arial"/>
        <family val="2"/>
      </rPr>
      <t>Answer Yes or No:</t>
    </r>
    <r>
      <rPr>
        <sz val="10"/>
        <rFont val="Arial"/>
        <family val="2"/>
      </rPr>
      <t xml:space="preserve"> Is the applicant or its owner publicly traded?</t>
    </r>
  </si>
  <si>
    <t>Email</t>
  </si>
  <si>
    <t>Mailing Address</t>
  </si>
  <si>
    <t>Sole Proprietorship</t>
  </si>
  <si>
    <t>Legal Business Name</t>
  </si>
  <si>
    <t>County Where Project will be Located</t>
  </si>
  <si>
    <t>STATEMENT</t>
  </si>
  <si>
    <t>ATTACHMENT A - INCENTIVE DISCLOSURE</t>
  </si>
  <si>
    <t>Kentucky Cabinet for Economic Development
Office of Entrepreneurship
Old State Capitol Annex
300 West Broadway
Frankfort, Kentucky  40601
(502) 564-7670</t>
  </si>
  <si>
    <t>REQUIRED DOCUMENTS</t>
  </si>
  <si>
    <t>Kentucky Small Business Innovation Research (SBIR)</t>
  </si>
  <si>
    <t>and Small Business Technology Transfer (STTR)</t>
  </si>
  <si>
    <t>Matching Funds Program</t>
  </si>
  <si>
    <t xml:space="preserve">The federal award letter or fully executed contract of the Phase I, Phase II, or Fast-Track award as applicable from the federal agency.  If located outside of Kentucky, Phase II awardees shall provide documentation from the federal funding agency acknowledging the applicant's physical move of its principal place of business to Kentucky, and transferring the award to Kentucky to the Kentucky-based applicant within 90 days of the award effective date.  </t>
  </si>
  <si>
    <t>Applicants shall also provide documentation on the unspent balance of the federal grant fund balance as of the date the Kentucky SBIR-STTR Matching Funds Program application is submitted.  This will be used to determine the maximum amount of the Kentucky SBIR-STTR matching funds grant.</t>
  </si>
  <si>
    <t>6)</t>
  </si>
  <si>
    <t>7)</t>
  </si>
  <si>
    <t>8)</t>
  </si>
  <si>
    <t xml:space="preserve"> Proposal Narrative</t>
  </si>
  <si>
    <t xml:space="preserve"> Federal Award Letter</t>
  </si>
  <si>
    <t>Office of Entrepreneurship Contact</t>
  </si>
  <si>
    <t>Financial Services Contact</t>
  </si>
  <si>
    <t xml:space="preserve">Small Business Innovation Research - Small Business Technology Transfer (SBIR-STTR) Matching Funds Program </t>
  </si>
  <si>
    <t xml:space="preserve">For Phase II applications, the applicant shall provide written documentation of commitments and/or receipt of Private Investment (see Private Investment definition in SBIR/STTR Guidelines), or adequate documentation of outside revenue. </t>
  </si>
  <si>
    <r>
      <t xml:space="preserve">If you are locating or expanding a business in Kentucky and are interested in incentives, you must notify the Office of Entrepreneurship within the Kentucky Cabinet for Economic Development.  A project manager will be assigned to assist you with your project and determine the incentives for which the project may qualify.  </t>
    </r>
    <r>
      <rPr>
        <u/>
        <sz val="10"/>
        <rFont val="Arial"/>
        <family val="2"/>
      </rPr>
      <t>No applications will receive consideration without the signature of an agent of the Cabinet</t>
    </r>
    <r>
      <rPr>
        <sz val="10"/>
        <rFont val="Arial"/>
        <family val="2"/>
      </rPr>
      <t xml:space="preserve">.   </t>
    </r>
  </si>
  <si>
    <t>SBIR-STTR PROJECT INFORMATION</t>
  </si>
  <si>
    <t>Administrative Official</t>
  </si>
  <si>
    <t>Principal Investigator</t>
  </si>
  <si>
    <t>SIGNATURES</t>
  </si>
  <si>
    <t>GRAND TOTAL (A + B + C + D + E + F)</t>
  </si>
  <si>
    <t>Total Cost</t>
  </si>
  <si>
    <t>Description</t>
  </si>
  <si>
    <t>Trip Description</t>
  </si>
  <si>
    <t>Type</t>
  </si>
  <si>
    <t>Institution / Service Provider</t>
  </si>
  <si>
    <t>D. EXTERNAL SERVICES</t>
  </si>
  <si>
    <t>Unit Cost</t>
  </si>
  <si>
    <t># Units</t>
  </si>
  <si>
    <t>Item</t>
  </si>
  <si>
    <t>C. SUPPLIES</t>
  </si>
  <si>
    <t>Not to exceed $25k for phase I, and $100k for phase II</t>
  </si>
  <si>
    <t>Unit Price</t>
  </si>
  <si>
    <t>B. EQUIPMENT</t>
  </si>
  <si>
    <t>Fringe</t>
  </si>
  <si>
    <t>Charged Salary</t>
  </si>
  <si>
    <t>Base Salary</t>
  </si>
  <si>
    <t>Effort (hours)</t>
  </si>
  <si>
    <t>Role</t>
  </si>
  <si>
    <t>A. PERSONNEL</t>
  </si>
  <si>
    <t>KY SBIR/STTR Matching Funds Program</t>
  </si>
  <si>
    <t>Remaining</t>
  </si>
  <si>
    <t>All applicants should familiarize themselves with the information regarding the incentive programs for which application is made as well as other applicable program statutory requirements.  Information regarding the SBIR/STTR Matching Funds Program can be found at:</t>
  </si>
  <si>
    <t>The applicant should thoroughly review the SBIR/STTR Guidelines, available at the website listed above, prior to submitting an application.</t>
  </si>
  <si>
    <t xml:space="preserve">A summary of the project supported by the federal Phase I or Phase II SBIR/STTR grant (maximum 6 pages). </t>
  </si>
  <si>
    <t>Certification of Application (Certification tab of this application).</t>
  </si>
  <si>
    <t>Incentive Disclosure (Disclosure tab of this application).</t>
  </si>
  <si>
    <t>Budget (Budget Template tab of this application).</t>
  </si>
  <si>
    <t xml:space="preserve">  Primary Contact Person</t>
  </si>
  <si>
    <t>Legal Contact</t>
  </si>
  <si>
    <t>www.kyinnovation.com/sbir-sttr-funding-and-match</t>
  </si>
  <si>
    <t xml:space="preserve">Federal Grant Agency </t>
  </si>
  <si>
    <t>FedAgency</t>
  </si>
  <si>
    <t>USDA</t>
  </si>
  <si>
    <t>DOD</t>
  </si>
  <si>
    <t>DOEd</t>
  </si>
  <si>
    <t>DOE</t>
  </si>
  <si>
    <t>HHS</t>
  </si>
  <si>
    <t>DHS</t>
  </si>
  <si>
    <t>DOT</t>
  </si>
  <si>
    <t>EPA</t>
  </si>
  <si>
    <t>NASA</t>
  </si>
  <si>
    <t>NSF</t>
  </si>
  <si>
    <t>DOC</t>
  </si>
  <si>
    <t xml:space="preserve">Federal Sub-Agency (Navy, NIH, etc.) </t>
  </si>
  <si>
    <t>Federal Award Type</t>
  </si>
  <si>
    <t>AwardType</t>
  </si>
  <si>
    <t>SBIR Phase I</t>
  </si>
  <si>
    <t>SBIR Phase II</t>
  </si>
  <si>
    <t>SBIR Phase II Fasttrack</t>
  </si>
  <si>
    <t>STTR Phase I</t>
  </si>
  <si>
    <t>STTR Phase II</t>
  </si>
  <si>
    <t>STTR Phase II Fastrack</t>
  </si>
  <si>
    <t xml:space="preserve">Federal Project Timeline (Months) </t>
  </si>
  <si>
    <t>Federal Project Title</t>
  </si>
  <si>
    <t xml:space="preserve"> Phase </t>
  </si>
  <si>
    <t>#1/Row 43</t>
  </si>
  <si>
    <t>#2/Row 44</t>
  </si>
  <si>
    <t>#3/Row 45</t>
  </si>
  <si>
    <t>#4/Row 46</t>
  </si>
  <si>
    <t>#5/Row 47</t>
  </si>
  <si>
    <t>PROJECT LOCATION, PRINCIPAL PLACE OF BUSINESS, AND CONTACTS</t>
  </si>
  <si>
    <t>Federal Grant Amount</t>
  </si>
  <si>
    <t xml:space="preserve"> Unspent balance of federal grant as of application submission date</t>
  </si>
  <si>
    <t>FEDERAL GRANT AWARD</t>
  </si>
  <si>
    <t>KENTUCKY PROJECT MATCH</t>
  </si>
  <si>
    <t>$ amount of Kentucky match funds requested</t>
  </si>
  <si>
    <t xml:space="preserve">State Project Timeline (Months) </t>
  </si>
  <si>
    <t xml:space="preserve"> Document Federal Balance</t>
  </si>
  <si>
    <t xml:space="preserve"> Federal Project Summary</t>
  </si>
  <si>
    <t xml:space="preserve"> Document </t>
  </si>
  <si>
    <t xml:space="preserve"> Commitments</t>
  </si>
  <si>
    <t>5)</t>
  </si>
  <si>
    <t xml:space="preserve">Project Start Date: </t>
  </si>
  <si>
    <t xml:space="preserve">Project End Date: </t>
  </si>
  <si>
    <t>Budget Template</t>
  </si>
  <si>
    <t xml:space="preserve">Company Name: </t>
  </si>
  <si>
    <t>Total Personnel</t>
  </si>
  <si>
    <t>Total Equipment</t>
  </si>
  <si>
    <t>Total Supplies</t>
  </si>
  <si>
    <t>Used:</t>
  </si>
  <si>
    <t>Total from</t>
  </si>
  <si>
    <t>Previous</t>
  </si>
  <si>
    <t>Requests</t>
  </si>
  <si>
    <t>Budget</t>
  </si>
  <si>
    <t>Projected</t>
  </si>
  <si>
    <t xml:space="preserve">Fringe Rate: </t>
  </si>
  <si>
    <t>Fringe rate not to exceed 30%</t>
  </si>
  <si>
    <t>F. TRAVEL</t>
  </si>
  <si>
    <t>E. OFFICE &amp; OTHER EXPENSES</t>
  </si>
  <si>
    <t>Federal Grant Award Letter Date</t>
  </si>
  <si>
    <t xml:space="preserve">At least 51% of full-time employees must be KY residents AND at least 51% of gross payroll must be paid to KY residents </t>
  </si>
  <si>
    <t>Subaward indirect/overhead limited to max of 10%</t>
  </si>
  <si>
    <t xml:space="preserve">   Is applicant currently a Kentucky-based business (see Guidelines for KY-based definition)?</t>
  </si>
  <si>
    <t>Applicants for Phase I matching funds must show evidence of intent to pursue a Phase II federal grant for this project; must not have already received notification of a follow-on Phase II award; and must not have received notification that a federal Phase II application for this project will not be awarded.  Does your application meet ALL of these requirements?</t>
  </si>
  <si>
    <t>Applicants for Phase II Year 2 matching funds require additional non-federal capital (e.g., investment, bank, owner financing, revenue).  Match funds can be awarded in a ratio of 5:1 (state:private), not to exceed Phase II match program funding caps.  The federal Phase II grant must be in active status as of the date this application is submitted.  Does your application meet ALL of these requirements?</t>
  </si>
  <si>
    <t>Applicants for Phase II Year 1 matching funds require additional non-federal capital (e.g., investment, bank, owner financing, revenue).  Match funds can be awarded in a ratio of 10:1 (state:private), not to exceed Phase II match program funding caps.  The federal Phase II grant must be in active status as of the date this application is submitted.  Does your application meet ALL of these requirements?</t>
  </si>
  <si>
    <t>Applicants for Phase IIb matching funds require additional non-federal capital (e.g., investment, bank, owner financing, revenue).  Match funds can be awarded in a ratio of 1:1 (state:private), not to exceed Phase II match program funding caps.  The federal Phase II grant must be in active status as of the date this application is submitted.  Does your application meet ALL of these requirements?</t>
  </si>
  <si>
    <t>Based on date entered, you must submit this matching funds</t>
  </si>
  <si>
    <t>grant application to KY Innovation no later than</t>
  </si>
  <si>
    <t xml:space="preserve">Based on fed grant amount, unspent balance &amp; phase, maximum match funds amount you can request: </t>
  </si>
  <si>
    <t xml:space="preserve">Travel not to exceed 3% of total costs for Phase I or 2% of Phase II or Fasttrack without special approval </t>
  </si>
  <si>
    <t>Equipment not to exceed $25K for Phase I and $100K for Phase II without special approval</t>
  </si>
  <si>
    <t xml:space="preserve">Reimbursement Period Start Date: </t>
  </si>
  <si>
    <t>Reimbursement Period End Date</t>
  </si>
  <si>
    <t>Reimbursement Worksheet</t>
  </si>
  <si>
    <t xml:space="preserve">Reimbursement #: </t>
  </si>
  <si>
    <t>Allocation</t>
  </si>
  <si>
    <t>Total  Cost</t>
  </si>
  <si>
    <t>Enter salary and fringe in columns C and D to obtain the total calculated personnel cost.  For all other cost categories below, enter the appropriate cost in the Total Cost column (column E).</t>
  </si>
  <si>
    <t xml:space="preserve"> </t>
  </si>
  <si>
    <t>Development Cabinet staff use only.  Do</t>
  </si>
  <si>
    <t>not enter or alter data in these columns.</t>
  </si>
  <si>
    <t>Columns P-AA are for Economic</t>
  </si>
  <si>
    <t>sbir@kyinnovation.com.</t>
  </si>
  <si>
    <t>The preferred method for submitting an application and attachments is via email to</t>
  </si>
  <si>
    <t>Even if you choose to mail your application to the address below, email a copy of the application (in Excel</t>
  </si>
  <si>
    <t xml:space="preserve">format) to </t>
  </si>
  <si>
    <t>Rev 8/2019</t>
  </si>
  <si>
    <t xml:space="preserve">To be eligible for this program, applicants must have been awarded a federal SBIR/STTR Phase I, Phase II or Fast-Track grant that is consistent with one or more of the five research and development focus areas as revised in the Kentucky Science and Innovation Strategy.  Select from the picklist below the focus area that most accurately describes your SBIR/STTR project. </t>
  </si>
  <si>
    <t>Agriculture and Bioscience</t>
  </si>
  <si>
    <t>Energy and Environmental Technologies</t>
  </si>
  <si>
    <t>Human Health and Personalized Medicine</t>
  </si>
  <si>
    <t>Information Technology and New Media</t>
  </si>
  <si>
    <t>Materials Science and Advanced Manufacturing</t>
  </si>
  <si>
    <t>R &amp; D Focus Area (select from list)</t>
  </si>
  <si>
    <t>In the space below, provide a one paragraph summary of your project's focus area</t>
  </si>
  <si>
    <t>RESEARCH AND DEVELOPMENT FOCUS AREA INFORMATION</t>
  </si>
  <si>
    <t>Written proposal narrative (maximum of 10 pages for Phase I; maximum of 20 pages for Phase II and equivalent).  See the SBIR/STTR Application Instructions &amp; Guidelines at the web page listed above for narrative requirements.</t>
  </si>
  <si>
    <t xml:space="preserve">Disbursed to Date </t>
  </si>
  <si>
    <t xml:space="preserve">Balance </t>
  </si>
  <si>
    <t>Approved Cost</t>
  </si>
  <si>
    <t>Final</t>
  </si>
  <si>
    <t>FINAL</t>
  </si>
  <si>
    <t xml:space="preserve">Reimbursement? </t>
  </si>
  <si>
    <t>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</si>
</sst>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mmmm\ d\,\ yyyy;@"/>
    <numFmt numFmtId="165" formatCode="0.0%"/>
    <numFmt numFmtId="166" formatCode="00000"/>
    <numFmt numFmtId="167" formatCode="&quot;$&quot;#,##0"/>
    <numFmt numFmtId="168" formatCode="&quot;$&quot;#,##0.00"/>
    <numFmt numFmtId="169" formatCode="0.00000%"/>
    <numFmt numFmtId="170" formatCode="mm/dd/yy;@"/>
    <numFmt numFmtId="171" formatCode="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i/>
      <sz val="9"/>
      <name val="Arial"/>
      <family val="2"/>
    </font>
    <font>
      <sz val="24"/>
      <name val="Arial"/>
      <family val="2"/>
    </font>
    <font>
      <sz val="9"/>
      <name val="Arial"/>
      <family val="2"/>
    </font>
    <font>
      <b/>
      <u/>
      <sz val="10"/>
      <color indexed="12"/>
      <name val="Arial"/>
      <family val="2"/>
    </font>
    <font>
      <sz val="11"/>
      <color indexed="8"/>
      <name val="Calibri"/>
      <family val="2"/>
    </font>
    <font>
      <b/>
      <sz val="11"/>
      <color indexed="8"/>
      <name val="Calibri"/>
      <family val="2"/>
    </font>
    <font>
      <sz val="12"/>
      <name val="Arial"/>
      <family val="2"/>
    </font>
    <font>
      <sz val="10"/>
      <color indexed="8"/>
      <name val="Calibri"/>
      <family val="2"/>
    </font>
    <font>
      <b/>
      <sz val="12"/>
      <color indexed="8"/>
      <name val="Calibri"/>
      <family val="2"/>
    </font>
    <font>
      <sz val="12"/>
      <color indexed="8"/>
      <name val="Calibri"/>
      <family val="2"/>
    </font>
    <font>
      <sz val="9"/>
      <color indexed="81"/>
      <name val="Tahoma"/>
      <family val="2"/>
    </font>
    <font>
      <sz val="11"/>
      <color theme="1"/>
      <name val="Calibri"/>
      <family val="2"/>
      <scheme val="minor"/>
    </font>
    <font>
      <b/>
      <sz val="11"/>
      <color theme="1"/>
      <name val="Calibri"/>
      <family val="2"/>
      <scheme val="minor"/>
    </font>
    <font>
      <b/>
      <sz val="10"/>
      <color rgb="FFFF0000"/>
      <name val="Arial"/>
      <family val="2"/>
    </font>
    <font>
      <sz val="11"/>
      <name val="Calibri"/>
      <family val="2"/>
      <scheme val="minor"/>
    </font>
    <font>
      <b/>
      <sz val="11"/>
      <color rgb="FFFF0000"/>
      <name val="Calibri"/>
      <family val="2"/>
      <scheme val="minor"/>
    </font>
    <font>
      <b/>
      <sz val="9"/>
      <color rgb="FFFF0000"/>
      <name val="Arial"/>
      <family val="2"/>
    </font>
    <font>
      <b/>
      <sz val="9"/>
      <name val="Arial"/>
      <family val="2"/>
    </font>
    <font>
      <sz val="10"/>
      <color theme="1"/>
      <name val="Calibri"/>
      <family val="2"/>
      <scheme val="minor"/>
    </font>
    <font>
      <b/>
      <sz val="16"/>
      <name val="Arial"/>
      <family val="2"/>
    </font>
    <font>
      <b/>
      <sz val="10"/>
      <color theme="1"/>
      <name val="Calibri"/>
      <family val="2"/>
      <scheme val="minor"/>
    </font>
    <font>
      <b/>
      <sz val="12"/>
      <color theme="1"/>
      <name val="Calibri"/>
      <family val="2"/>
      <scheme val="minor"/>
    </font>
    <font>
      <b/>
      <sz val="20"/>
      <color theme="1"/>
      <name val="Calibri"/>
      <family val="2"/>
      <scheme val="minor"/>
    </font>
    <font>
      <b/>
      <sz val="10"/>
      <color indexed="8"/>
      <name val="Calibri"/>
      <family val="2"/>
    </font>
    <font>
      <b/>
      <sz val="12"/>
      <color rgb="FFFF0000"/>
      <name val="Calibri"/>
      <family val="2"/>
      <scheme val="minor"/>
    </font>
    <font>
      <b/>
      <sz val="9"/>
      <color indexed="8"/>
      <name val="Calibri"/>
      <family val="2"/>
    </font>
    <font>
      <b/>
      <sz val="9"/>
      <color theme="1"/>
      <name val="Calibri"/>
      <family val="2"/>
      <scheme val="minor"/>
    </font>
    <font>
      <b/>
      <sz val="14"/>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13" fillId="0" borderId="0" applyNumberFormat="0" applyFill="0" applyBorder="0" applyAlignment="0" applyProtection="0">
      <alignment vertical="top"/>
      <protection locked="0"/>
    </xf>
    <xf numFmtId="0" fontId="12" fillId="0" borderId="0"/>
    <xf numFmtId="0" fontId="30" fillId="0" borderId="0"/>
    <xf numFmtId="9" fontId="23" fillId="0" borderId="0" applyFont="0" applyFill="0" applyBorder="0" applyAlignment="0" applyProtection="0"/>
  </cellStyleXfs>
  <cellXfs count="457">
    <xf numFmtId="0" fontId="0" fillId="0" borderId="0" xfId="0"/>
    <xf numFmtId="0" fontId="0" fillId="0" borderId="1" xfId="0" applyBorder="1"/>
    <xf numFmtId="0" fontId="11" fillId="0" borderId="0" xfId="0" applyFont="1"/>
    <xf numFmtId="0" fontId="12" fillId="0" borderId="0" xfId="0" applyFont="1"/>
    <xf numFmtId="0" fontId="0" fillId="2" borderId="0" xfId="0" applyFill="1"/>
    <xf numFmtId="0" fontId="15" fillId="0" borderId="0" xfId="0" applyFont="1"/>
    <xf numFmtId="0" fontId="16"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16" fillId="2" borderId="0" xfId="0" applyFont="1" applyFill="1" applyBorder="1"/>
    <xf numFmtId="0" fontId="0" fillId="2" borderId="6" xfId="0" applyFill="1" applyBorder="1"/>
    <xf numFmtId="0" fontId="0" fillId="2" borderId="5" xfId="0" applyFill="1" applyBorder="1" applyAlignment="1">
      <alignment wrapText="1"/>
    </xf>
    <xf numFmtId="0" fontId="0" fillId="2" borderId="7" xfId="0" applyFill="1" applyBorder="1"/>
    <xf numFmtId="0" fontId="0" fillId="2" borderId="8" xfId="0" applyFill="1" applyBorder="1"/>
    <xf numFmtId="0" fontId="17" fillId="0" borderId="0" xfId="0" applyFont="1"/>
    <xf numFmtId="0" fontId="0" fillId="0" borderId="1" xfId="0" applyBorder="1" applyProtection="1">
      <protection locked="0"/>
    </xf>
    <xf numFmtId="0" fontId="0" fillId="0" borderId="1" xfId="0" applyBorder="1" applyAlignment="1" applyProtection="1">
      <alignment vertical="top" wrapText="1"/>
      <protection locked="0"/>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horizontal="centerContinuous"/>
    </xf>
    <xf numFmtId="0" fontId="17" fillId="0" borderId="0" xfId="0" applyFont="1" applyAlignment="1">
      <alignment horizontal="centerContinuous"/>
    </xf>
    <xf numFmtId="0" fontId="0" fillId="0" borderId="0" xfId="0" applyAlignment="1">
      <alignment vertical="top" wrapText="1"/>
    </xf>
    <xf numFmtId="0" fontId="18" fillId="0" borderId="0" xfId="0" applyFont="1"/>
    <xf numFmtId="0" fontId="16" fillId="0" borderId="0" xfId="0" applyFont="1"/>
    <xf numFmtId="0" fontId="0" fillId="3" borderId="0" xfId="0" applyFill="1"/>
    <xf numFmtId="0" fontId="0" fillId="4" borderId="0" xfId="0" applyFill="1" applyBorder="1"/>
    <xf numFmtId="0" fontId="15" fillId="4" borderId="11" xfId="0" applyFont="1"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15" fillId="3" borderId="0" xfId="0" applyFont="1" applyFill="1"/>
    <xf numFmtId="0" fontId="18" fillId="2" borderId="0" xfId="0" applyFont="1" applyFill="1" applyBorder="1" applyAlignment="1" applyProtection="1"/>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4" borderId="18" xfId="0" applyFill="1" applyBorder="1"/>
    <xf numFmtId="0" fontId="0" fillId="3" borderId="0" xfId="0" applyFill="1" applyBorder="1"/>
    <xf numFmtId="0" fontId="15" fillId="3" borderId="0" xfId="0" applyFont="1" applyFill="1" applyBorder="1"/>
    <xf numFmtId="0" fontId="0" fillId="0" borderId="0" xfId="0" applyAlignment="1"/>
    <xf numFmtId="0" fontId="0" fillId="0" borderId="0" xfId="0" applyFill="1" applyBorder="1"/>
    <xf numFmtId="0" fontId="0" fillId="2" borderId="4" xfId="0" applyFill="1" applyBorder="1" applyAlignment="1">
      <alignment wrapText="1"/>
    </xf>
    <xf numFmtId="0" fontId="0" fillId="2" borderId="10" xfId="0" applyFill="1" applyBorder="1" applyAlignment="1">
      <alignment wrapText="1"/>
    </xf>
    <xf numFmtId="0" fontId="0" fillId="2" borderId="8" xfId="0" applyFill="1" applyBorder="1" applyAlignment="1">
      <alignment wrapText="1"/>
    </xf>
    <xf numFmtId="0" fontId="20" fillId="0" borderId="1" xfId="0" applyFont="1" applyBorder="1" applyAlignment="1" applyProtection="1">
      <alignment horizontal="center" vertical="top"/>
      <protection locked="0"/>
    </xf>
    <xf numFmtId="0" fontId="0" fillId="2" borderId="19" xfId="0" applyFill="1" applyBorder="1" applyAlignment="1">
      <alignment wrapText="1"/>
    </xf>
    <xf numFmtId="0" fontId="0" fillId="2" borderId="20" xfId="0" applyFill="1" applyBorder="1" applyAlignment="1">
      <alignment wrapText="1"/>
    </xf>
    <xf numFmtId="0" fontId="12" fillId="0" borderId="1" xfId="0" applyFont="1" applyBorder="1"/>
    <xf numFmtId="0" fontId="10" fillId="0" borderId="0" xfId="0" applyFont="1"/>
    <xf numFmtId="0" fontId="13" fillId="2" borderId="2" xfId="1" applyFill="1" applyBorder="1" applyAlignment="1" applyProtection="1">
      <alignment horizontal="right"/>
    </xf>
    <xf numFmtId="0" fontId="10" fillId="0" borderId="1" xfId="0" applyFont="1" applyBorder="1" applyAlignment="1" applyProtection="1">
      <alignment horizontal="center" wrapText="1"/>
    </xf>
    <xf numFmtId="0" fontId="10" fillId="0" borderId="21" xfId="0" applyFont="1" applyBorder="1" applyAlignment="1" applyProtection="1">
      <alignment horizontal="center" wrapText="1"/>
    </xf>
    <xf numFmtId="0" fontId="10" fillId="0" borderId="19" xfId="0" applyFont="1" applyBorder="1" applyAlignment="1" applyProtection="1">
      <alignment horizontal="center" wrapText="1"/>
    </xf>
    <xf numFmtId="0" fontId="14" fillId="4" borderId="17" xfId="0" applyFont="1" applyFill="1" applyBorder="1" applyAlignment="1">
      <alignment horizontal="center"/>
    </xf>
    <xf numFmtId="0" fontId="12" fillId="0" borderId="0" xfId="2"/>
    <xf numFmtId="0" fontId="11" fillId="0" borderId="0" xfId="2" applyFont="1"/>
    <xf numFmtId="0" fontId="12" fillId="3" borderId="0" xfId="2" applyFill="1"/>
    <xf numFmtId="0" fontId="15" fillId="3" borderId="0" xfId="2" applyFont="1" applyFill="1"/>
    <xf numFmtId="0" fontId="12" fillId="2" borderId="4" xfId="0" applyFont="1" applyFill="1" applyBorder="1" applyAlignment="1" applyProtection="1"/>
    <xf numFmtId="0" fontId="21" fillId="2" borderId="8" xfId="0" applyFont="1" applyFill="1" applyBorder="1" applyAlignment="1">
      <alignment wrapText="1"/>
    </xf>
    <xf numFmtId="0" fontId="21" fillId="2" borderId="10" xfId="0" applyFont="1" applyFill="1" applyBorder="1" applyAlignment="1">
      <alignment wrapText="1"/>
    </xf>
    <xf numFmtId="0" fontId="12" fillId="0" borderId="0" xfId="0" applyFont="1" applyFill="1" applyBorder="1"/>
    <xf numFmtId="0" fontId="12" fillId="0" borderId="1" xfId="0" applyFont="1" applyFill="1" applyBorder="1"/>
    <xf numFmtId="0" fontId="12" fillId="2" borderId="2" xfId="0" applyFont="1" applyFill="1" applyBorder="1"/>
    <xf numFmtId="0" fontId="12" fillId="2" borderId="4" xfId="0" applyFont="1" applyFill="1" applyBorder="1"/>
    <xf numFmtId="0" fontId="18" fillId="4" borderId="12" xfId="0" applyFont="1" applyFill="1" applyBorder="1"/>
    <xf numFmtId="0" fontId="12" fillId="4" borderId="0" xfId="0" applyFont="1" applyFill="1" applyBorder="1" applyAlignment="1"/>
    <xf numFmtId="0" fontId="12" fillId="4" borderId="14" xfId="0" applyFont="1" applyFill="1" applyBorder="1" applyAlignment="1">
      <alignment horizontal="right"/>
    </xf>
    <xf numFmtId="0" fontId="12" fillId="4" borderId="0" xfId="0" applyFont="1" applyFill="1" applyBorder="1"/>
    <xf numFmtId="0" fontId="0" fillId="6" borderId="1" xfId="0" applyFill="1" applyBorder="1" applyAlignment="1" applyProtection="1">
      <alignment vertical="top" wrapText="1"/>
    </xf>
    <xf numFmtId="0" fontId="12" fillId="0" borderId="1" xfId="0" applyFont="1" applyBorder="1" applyAlignment="1" applyProtection="1">
      <alignment vertical="top" wrapText="1"/>
      <protection locked="0"/>
    </xf>
    <xf numFmtId="0" fontId="12" fillId="0" borderId="0" xfId="0" applyFont="1" applyAlignment="1">
      <alignment vertical="top"/>
    </xf>
    <xf numFmtId="0" fontId="18" fillId="4" borderId="14" xfId="0" applyFont="1" applyFill="1" applyBorder="1" applyAlignment="1">
      <alignment vertical="center"/>
    </xf>
    <xf numFmtId="0" fontId="12" fillId="4" borderId="14" xfId="0" applyFont="1" applyFill="1" applyBorder="1"/>
    <xf numFmtId="0" fontId="21" fillId="4" borderId="14" xfId="0" applyFont="1" applyFill="1" applyBorder="1"/>
    <xf numFmtId="0" fontId="30" fillId="0" borderId="0" xfId="3"/>
    <xf numFmtId="0" fontId="23" fillId="0" borderId="0" xfId="3" applyFont="1"/>
    <xf numFmtId="0" fontId="28" fillId="0" borderId="0" xfId="3" applyFont="1"/>
    <xf numFmtId="167" fontId="30" fillId="0" borderId="0" xfId="3" applyNumberFormat="1"/>
    <xf numFmtId="168" fontId="30" fillId="0" borderId="0" xfId="3" applyNumberFormat="1"/>
    <xf numFmtId="0" fontId="30" fillId="0" borderId="0" xfId="3" applyFill="1"/>
    <xf numFmtId="0" fontId="30" fillId="0" borderId="23" xfId="3" applyBorder="1"/>
    <xf numFmtId="168" fontId="30" fillId="0" borderId="0" xfId="3" applyNumberFormat="1" applyFill="1"/>
    <xf numFmtId="0" fontId="31" fillId="0" borderId="23" xfId="3" applyFont="1" applyBorder="1" applyAlignment="1">
      <alignment horizontal="center" wrapText="1"/>
    </xf>
    <xf numFmtId="0" fontId="0" fillId="0" borderId="0" xfId="0" applyBorder="1"/>
    <xf numFmtId="164" fontId="0" fillId="0" borderId="1" xfId="0" applyNumberFormat="1" applyBorder="1" applyAlignment="1" applyProtection="1">
      <alignment horizontal="center" vertical="top" wrapText="1"/>
      <protection locked="0"/>
    </xf>
    <xf numFmtId="164" fontId="0" fillId="7" borderId="3" xfId="0" applyNumberFormat="1" applyFill="1" applyBorder="1" applyAlignment="1" applyProtection="1">
      <alignment horizontal="left" vertical="top" wrapText="1"/>
      <protection locked="0"/>
    </xf>
    <xf numFmtId="164" fontId="12" fillId="7" borderId="2" xfId="0" applyNumberFormat="1" applyFont="1" applyFill="1" applyBorder="1" applyAlignment="1" applyProtection="1">
      <alignment horizontal="left" vertical="top" wrapText="1"/>
      <protection locked="0"/>
    </xf>
    <xf numFmtId="164" fontId="0" fillId="7" borderId="6" xfId="0" applyNumberFormat="1" applyFill="1" applyBorder="1" applyAlignment="1" applyProtection="1">
      <alignment horizontal="left" vertical="top" wrapText="1"/>
      <protection locked="0"/>
    </xf>
    <xf numFmtId="164" fontId="12" fillId="7" borderId="0" xfId="0" applyNumberFormat="1" applyFont="1" applyFill="1" applyBorder="1" applyAlignment="1" applyProtection="1">
      <alignment horizontal="right" vertical="top"/>
      <protection locked="0"/>
    </xf>
    <xf numFmtId="164" fontId="12" fillId="7" borderId="4" xfId="0" applyNumberFormat="1" applyFont="1" applyFill="1" applyBorder="1" applyAlignment="1" applyProtection="1">
      <alignment horizontal="left" vertical="top"/>
    </xf>
    <xf numFmtId="164" fontId="12" fillId="7" borderId="0" xfId="0" applyNumberFormat="1" applyFont="1" applyFill="1" applyBorder="1" applyAlignment="1" applyProtection="1">
      <alignment horizontal="left" vertical="top"/>
    </xf>
    <xf numFmtId="0" fontId="0" fillId="2" borderId="0" xfId="0" applyFill="1" applyBorder="1" applyAlignment="1">
      <alignment horizontal="center" wrapText="1"/>
    </xf>
    <xf numFmtId="164" fontId="12" fillId="7" borderId="20" xfId="0" applyNumberFormat="1" applyFont="1" applyFill="1" applyBorder="1" applyAlignment="1" applyProtection="1">
      <alignment horizontal="left" vertical="top"/>
    </xf>
    <xf numFmtId="0" fontId="21" fillId="2" borderId="4" xfId="0" applyFont="1" applyFill="1" applyBorder="1"/>
    <xf numFmtId="169" fontId="0" fillId="0" borderId="1" xfId="4" applyNumberFormat="1" applyFont="1" applyFill="1" applyBorder="1" applyAlignment="1" applyProtection="1">
      <alignment horizontal="center"/>
      <protection locked="0"/>
    </xf>
    <xf numFmtId="0" fontId="12" fillId="0" borderId="0" xfId="0" applyFont="1"/>
    <xf numFmtId="0" fontId="0" fillId="2" borderId="8" xfId="0" applyFill="1" applyBorder="1"/>
    <xf numFmtId="0" fontId="0" fillId="0" borderId="0" xfId="0"/>
    <xf numFmtId="0" fontId="24" fillId="7" borderId="0" xfId="3" applyFont="1" applyFill="1" applyAlignment="1">
      <alignment horizontal="center"/>
    </xf>
    <xf numFmtId="0" fontId="30" fillId="7" borderId="0" xfId="3" applyFill="1"/>
    <xf numFmtId="0" fontId="30" fillId="7" borderId="22" xfId="3" applyFill="1" applyBorder="1"/>
    <xf numFmtId="0" fontId="24" fillId="7" borderId="0" xfId="3" quotePrefix="1" applyFont="1" applyFill="1" applyAlignment="1">
      <alignment horizontal="center"/>
    </xf>
    <xf numFmtId="0" fontId="24" fillId="7" borderId="0" xfId="3" applyFont="1" applyFill="1" applyAlignment="1">
      <alignment horizontal="right"/>
    </xf>
    <xf numFmtId="0" fontId="24" fillId="7" borderId="0" xfId="3" applyFont="1" applyFill="1"/>
    <xf numFmtId="170" fontId="24" fillId="0" borderId="1" xfId="3" applyNumberFormat="1" applyFont="1" applyBorder="1" applyAlignment="1" applyProtection="1">
      <alignment horizontal="center"/>
      <protection locked="0"/>
    </xf>
    <xf numFmtId="0" fontId="24" fillId="7" borderId="19" xfId="3" applyFont="1" applyFill="1" applyBorder="1"/>
    <xf numFmtId="0" fontId="24" fillId="7" borderId="19" xfId="3" applyFont="1" applyFill="1" applyBorder="1" applyAlignment="1">
      <alignment horizontal="right"/>
    </xf>
    <xf numFmtId="0" fontId="30" fillId="7" borderId="0" xfId="3" applyFill="1" applyBorder="1"/>
    <xf numFmtId="167" fontId="30" fillId="6" borderId="1" xfId="3" applyNumberFormat="1" applyFill="1" applyBorder="1"/>
    <xf numFmtId="0" fontId="27" fillId="7" borderId="0" xfId="3" applyFont="1" applyFill="1"/>
    <xf numFmtId="0" fontId="23" fillId="7" borderId="0" xfId="3" applyFont="1" applyFill="1"/>
    <xf numFmtId="0" fontId="31" fillId="7" borderId="0" xfId="3" applyFont="1" applyFill="1"/>
    <xf numFmtId="0" fontId="30" fillId="7" borderId="0" xfId="3" applyFill="1" applyAlignment="1">
      <alignment horizontal="right"/>
    </xf>
    <xf numFmtId="167" fontId="30" fillId="6" borderId="25" xfId="3" applyNumberFormat="1" applyFill="1" applyBorder="1"/>
    <xf numFmtId="0" fontId="30" fillId="7" borderId="1" xfId="3" applyFill="1" applyBorder="1"/>
    <xf numFmtId="0" fontId="24" fillId="7" borderId="3" xfId="3" applyFont="1" applyFill="1" applyBorder="1" applyAlignment="1">
      <alignment horizontal="right"/>
    </xf>
    <xf numFmtId="167" fontId="30" fillId="6" borderId="20" xfId="3" applyNumberFormat="1" applyFill="1" applyBorder="1"/>
    <xf numFmtId="0" fontId="30" fillId="7" borderId="19" xfId="3" applyFill="1" applyBorder="1"/>
    <xf numFmtId="0" fontId="30" fillId="6" borderId="0" xfId="3" applyFill="1"/>
    <xf numFmtId="167" fontId="27" fillId="6" borderId="1" xfId="3" applyNumberFormat="1" applyFont="1" applyFill="1" applyBorder="1"/>
    <xf numFmtId="167" fontId="30" fillId="7" borderId="0" xfId="3" applyNumberFormat="1" applyFill="1"/>
    <xf numFmtId="0" fontId="28" fillId="7" borderId="0" xfId="3" applyFont="1" applyFill="1"/>
    <xf numFmtId="0" fontId="26" fillId="7" borderId="0" xfId="3" applyFont="1" applyFill="1" applyAlignment="1">
      <alignment horizontal="left" vertical="top"/>
    </xf>
    <xf numFmtId="0" fontId="31" fillId="0" borderId="0" xfId="3" applyFont="1" applyFill="1" applyAlignment="1">
      <alignment horizontal="center"/>
    </xf>
    <xf numFmtId="0" fontId="31" fillId="0" borderId="0" xfId="3" applyFont="1" applyAlignment="1">
      <alignment horizontal="center"/>
    </xf>
    <xf numFmtId="0" fontId="33" fillId="7" borderId="0" xfId="3" applyFont="1" applyFill="1" applyAlignment="1">
      <alignment horizontal="right"/>
    </xf>
    <xf numFmtId="0" fontId="34" fillId="7" borderId="0" xfId="3" applyFont="1" applyFill="1" applyAlignment="1">
      <alignment horizontal="right"/>
    </xf>
    <xf numFmtId="171" fontId="30" fillId="6" borderId="0" xfId="3" applyNumberFormat="1" applyFill="1"/>
    <xf numFmtId="0" fontId="9" fillId="7" borderId="0" xfId="3" applyFont="1" applyFill="1" applyAlignment="1">
      <alignment horizontal="right"/>
    </xf>
    <xf numFmtId="0" fontId="31" fillId="7" borderId="0" xfId="3" applyFont="1" applyFill="1" applyAlignment="1" applyProtection="1"/>
    <xf numFmtId="0" fontId="24" fillId="7" borderId="0" xfId="3" applyFont="1" applyFill="1" applyAlignment="1" applyProtection="1"/>
    <xf numFmtId="0" fontId="24" fillId="7" borderId="0" xfId="3" applyFont="1" applyFill="1" applyAlignment="1" applyProtection="1">
      <alignment horizontal="center"/>
    </xf>
    <xf numFmtId="0" fontId="31" fillId="7" borderId="0" xfId="3" quotePrefix="1" applyFont="1" applyFill="1" applyAlignment="1" applyProtection="1">
      <alignment horizontal="right"/>
    </xf>
    <xf numFmtId="0" fontId="27" fillId="7" borderId="0" xfId="3" applyFont="1" applyFill="1" applyAlignment="1" applyProtection="1">
      <alignment horizontal="center"/>
    </xf>
    <xf numFmtId="0" fontId="27" fillId="7" borderId="0" xfId="3" applyFont="1" applyFill="1" applyAlignment="1" applyProtection="1">
      <alignment horizontal="right"/>
    </xf>
    <xf numFmtId="0" fontId="34" fillId="7" borderId="0" xfId="3" applyFont="1" applyFill="1" applyAlignment="1" applyProtection="1">
      <alignment horizontal="right"/>
    </xf>
    <xf numFmtId="0" fontId="30" fillId="0" borderId="1" xfId="3" applyBorder="1" applyProtection="1">
      <protection locked="0"/>
    </xf>
    <xf numFmtId="0" fontId="30" fillId="0" borderId="1" xfId="3" applyFill="1" applyBorder="1" applyProtection="1">
      <protection locked="0"/>
    </xf>
    <xf numFmtId="167" fontId="30" fillId="0" borderId="1" xfId="3" applyNumberFormat="1" applyFill="1" applyBorder="1" applyProtection="1">
      <protection locked="0"/>
    </xf>
    <xf numFmtId="167" fontId="30" fillId="0" borderId="21" xfId="3" applyNumberFormat="1" applyFill="1" applyBorder="1" applyProtection="1">
      <protection locked="0"/>
    </xf>
    <xf numFmtId="0" fontId="30" fillId="0" borderId="1" xfId="3" applyFill="1" applyBorder="1" applyAlignment="1" applyProtection="1">
      <alignment horizontal="right"/>
      <protection locked="0"/>
    </xf>
    <xf numFmtId="167" fontId="0" fillId="0" borderId="1" xfId="0" applyNumberFormat="1" applyBorder="1" applyAlignment="1" applyProtection="1">
      <alignment horizontal="center" vertical="top" wrapText="1"/>
      <protection locked="0"/>
    </xf>
    <xf numFmtId="0" fontId="19" fillId="2" borderId="0" xfId="0" applyFont="1" applyFill="1" applyBorder="1" applyAlignment="1">
      <alignment wrapText="1"/>
    </xf>
    <xf numFmtId="0" fontId="19" fillId="2" borderId="5" xfId="0" applyFont="1" applyFill="1" applyBorder="1" applyAlignment="1">
      <alignment wrapText="1"/>
    </xf>
    <xf numFmtId="0" fontId="21" fillId="2" borderId="0" xfId="0" applyFont="1" applyFill="1" applyBorder="1" applyAlignment="1">
      <alignment wrapText="1"/>
    </xf>
    <xf numFmtId="0" fontId="21" fillId="2" borderId="4" xfId="0" applyFont="1" applyFill="1" applyBorder="1" applyAlignment="1"/>
    <xf numFmtId="0" fontId="28" fillId="6" borderId="0" xfId="3" applyFont="1" applyFill="1"/>
    <xf numFmtId="167" fontId="21" fillId="6" borderId="1" xfId="0" applyNumberFormat="1" applyFont="1" applyFill="1" applyBorder="1" applyAlignment="1" applyProtection="1">
      <alignment wrapText="1"/>
    </xf>
    <xf numFmtId="0" fontId="0" fillId="6" borderId="0" xfId="0" applyFill="1"/>
    <xf numFmtId="167" fontId="0" fillId="0" borderId="1" xfId="0" applyNumberFormat="1" applyFill="1" applyBorder="1" applyProtection="1">
      <protection locked="0"/>
    </xf>
    <xf numFmtId="0" fontId="30" fillId="0" borderId="0" xfId="3" applyProtection="1"/>
    <xf numFmtId="169" fontId="0" fillId="0" borderId="0" xfId="4" applyNumberFormat="1" applyFont="1" applyFill="1" applyBorder="1" applyAlignment="1" applyProtection="1">
      <alignment horizontal="center"/>
    </xf>
    <xf numFmtId="0" fontId="30" fillId="0" borderId="0" xfId="3" applyFill="1" applyProtection="1"/>
    <xf numFmtId="0" fontId="31" fillId="0" borderId="23" xfId="3" applyFont="1" applyBorder="1" applyProtection="1"/>
    <xf numFmtId="168" fontId="30" fillId="0" borderId="0" xfId="3" applyNumberFormat="1" applyFill="1" applyProtection="1"/>
    <xf numFmtId="167" fontId="30" fillId="0" borderId="0" xfId="3" applyNumberFormat="1" applyProtection="1"/>
    <xf numFmtId="0" fontId="34" fillId="0" borderId="0" xfId="3" applyFont="1" applyFill="1" applyAlignment="1" applyProtection="1">
      <alignment horizontal="left"/>
    </xf>
    <xf numFmtId="168" fontId="30" fillId="0" borderId="23" xfId="3" applyNumberFormat="1" applyFill="1" applyBorder="1" applyProtection="1"/>
    <xf numFmtId="0" fontId="28" fillId="0" borderId="0" xfId="3" applyFont="1" applyProtection="1"/>
    <xf numFmtId="168" fontId="30" fillId="0" borderId="1" xfId="3" applyNumberFormat="1" applyBorder="1" applyProtection="1">
      <protection locked="0"/>
    </xf>
    <xf numFmtId="168" fontId="30" fillId="0" borderId="1" xfId="3" applyNumberFormat="1" applyBorder="1" applyAlignment="1" applyProtection="1">
      <alignment horizontal="center"/>
      <protection locked="0"/>
    </xf>
    <xf numFmtId="168" fontId="30" fillId="6" borderId="1" xfId="3" applyNumberFormat="1" applyFill="1" applyBorder="1" applyProtection="1"/>
    <xf numFmtId="167" fontId="30" fillId="0" borderId="1" xfId="3" applyNumberFormat="1" applyBorder="1" applyProtection="1">
      <protection locked="0"/>
    </xf>
    <xf numFmtId="168" fontId="31" fillId="6" borderId="0" xfId="3" applyNumberFormat="1" applyFont="1" applyFill="1" applyProtection="1"/>
    <xf numFmtId="0" fontId="35" fillId="2" borderId="0" xfId="0" applyFont="1" applyFill="1" applyBorder="1" applyAlignment="1" applyProtection="1">
      <alignment horizontal="left"/>
    </xf>
    <xf numFmtId="0" fontId="35" fillId="2" borderId="5" xfId="0" applyFont="1" applyFill="1" applyBorder="1" applyAlignment="1" applyProtection="1">
      <alignment horizontal="left"/>
    </xf>
    <xf numFmtId="0" fontId="12" fillId="0" borderId="0" xfId="0" applyFont="1"/>
    <xf numFmtId="0" fontId="0" fillId="0" borderId="20" xfId="0" applyBorder="1" applyAlignment="1" applyProtection="1">
      <alignment wrapText="1"/>
      <protection locked="0"/>
    </xf>
    <xf numFmtId="0" fontId="11" fillId="2" borderId="0" xfId="0" applyFont="1" applyFill="1" applyBorder="1" applyAlignment="1">
      <alignment horizontal="center" wrapText="1"/>
    </xf>
    <xf numFmtId="0" fontId="11" fillId="2" borderId="8" xfId="0" applyFont="1" applyFill="1" applyBorder="1" applyAlignment="1">
      <alignment horizontal="center" wrapText="1"/>
    </xf>
    <xf numFmtId="0" fontId="12" fillId="2" borderId="5" xfId="0" applyFont="1" applyFill="1" applyBorder="1" applyAlignment="1">
      <alignment horizontal="right"/>
    </xf>
    <xf numFmtId="0" fontId="12" fillId="2" borderId="8" xfId="0" applyFont="1" applyFill="1" applyBorder="1" applyAlignment="1">
      <alignment horizontal="right"/>
    </xf>
    <xf numFmtId="0" fontId="32" fillId="2" borderId="5" xfId="0" applyFont="1" applyFill="1" applyBorder="1" applyAlignment="1">
      <alignment horizontal="right"/>
    </xf>
    <xf numFmtId="167" fontId="30" fillId="8" borderId="1" xfId="3" applyNumberFormat="1" applyFill="1" applyBorder="1" applyProtection="1">
      <protection locked="0"/>
    </xf>
    <xf numFmtId="0" fontId="8" fillId="7" borderId="0" xfId="3" applyFont="1" applyFill="1" applyAlignment="1">
      <alignment horizontal="right"/>
    </xf>
    <xf numFmtId="0" fontId="32" fillId="2" borderId="4" xfId="0" applyFont="1" applyFill="1" applyBorder="1" applyAlignment="1"/>
    <xf numFmtId="167" fontId="30" fillId="7" borderId="23" xfId="3" applyNumberFormat="1" applyFill="1" applyBorder="1" applyAlignment="1">
      <alignment horizontal="center"/>
    </xf>
    <xf numFmtId="0" fontId="12" fillId="0" borderId="1" xfId="1" applyFont="1" applyFill="1" applyBorder="1" applyAlignment="1" applyProtection="1">
      <alignment horizontal="center"/>
      <protection locked="0"/>
    </xf>
    <xf numFmtId="49" fontId="12" fillId="0" borderId="1" xfId="0" applyNumberFormat="1" applyFont="1" applyBorder="1" applyAlignment="1" applyProtection="1">
      <alignment horizontal="center" vertical="top" wrapText="1"/>
      <protection locked="0"/>
    </xf>
    <xf numFmtId="170" fontId="0" fillId="0" borderId="1" xfId="0" applyNumberFormat="1" applyFill="1" applyBorder="1" applyAlignment="1" applyProtection="1">
      <alignment horizontal="center"/>
      <protection locked="0"/>
    </xf>
    <xf numFmtId="170" fontId="0" fillId="6" borderId="1" xfId="0" applyNumberFormat="1" applyFill="1" applyBorder="1" applyAlignment="1" applyProtection="1">
      <alignment horizontal="center"/>
    </xf>
    <xf numFmtId="0" fontId="12" fillId="0" borderId="1" xfId="0" applyFont="1" applyFill="1" applyBorder="1" applyAlignment="1" applyProtection="1">
      <alignment horizontal="center"/>
      <protection locked="0"/>
    </xf>
    <xf numFmtId="164" fontId="38" fillId="0" borderId="1" xfId="0" applyNumberFormat="1" applyFont="1" applyFill="1" applyBorder="1" applyAlignment="1" applyProtection="1">
      <alignment horizontal="center" vertical="center" wrapText="1"/>
      <protection locked="0"/>
    </xf>
    <xf numFmtId="0" fontId="8" fillId="0" borderId="1" xfId="3" applyFont="1" applyBorder="1" applyProtection="1">
      <protection locked="0"/>
    </xf>
    <xf numFmtId="0" fontId="8" fillId="7" borderId="23" xfId="3" applyFont="1" applyFill="1" applyBorder="1" applyAlignment="1">
      <alignment horizontal="right"/>
    </xf>
    <xf numFmtId="0" fontId="8" fillId="0" borderId="1" xfId="3" applyFont="1" applyBorder="1" applyProtection="1">
      <protection locked="0"/>
    </xf>
    <xf numFmtId="0" fontId="7" fillId="0" borderId="1" xfId="3" applyFont="1" applyFill="1" applyBorder="1" applyProtection="1">
      <protection locked="0"/>
    </xf>
    <xf numFmtId="0" fontId="7" fillId="0" borderId="1" xfId="3" applyFont="1" applyBorder="1" applyProtection="1">
      <protection locked="0"/>
    </xf>
    <xf numFmtId="0" fontId="31" fillId="7" borderId="23" xfId="3" applyFont="1" applyFill="1" applyBorder="1" applyAlignment="1">
      <alignment horizontal="right"/>
    </xf>
    <xf numFmtId="0" fontId="39" fillId="7" borderId="0" xfId="3" applyFont="1" applyFill="1" applyAlignment="1">
      <alignment horizontal="right"/>
    </xf>
    <xf numFmtId="0" fontId="24" fillId="7" borderId="0" xfId="3" applyFont="1" applyFill="1" applyAlignment="1" applyProtection="1">
      <alignment horizontal="right"/>
    </xf>
    <xf numFmtId="0" fontId="34" fillId="6" borderId="1" xfId="3" applyFont="1" applyFill="1" applyBorder="1" applyAlignment="1" applyProtection="1">
      <alignment horizontal="center"/>
    </xf>
    <xf numFmtId="0" fontId="6" fillId="0" borderId="1" xfId="3" applyFont="1" applyBorder="1" applyProtection="1">
      <protection locked="0"/>
    </xf>
    <xf numFmtId="0" fontId="6" fillId="0" borderId="1" xfId="3" applyFont="1" applyFill="1" applyBorder="1" applyProtection="1">
      <protection locked="0"/>
    </xf>
    <xf numFmtId="168" fontId="27" fillId="6" borderId="1" xfId="3" applyNumberFormat="1" applyFont="1" applyFill="1" applyBorder="1" applyProtection="1"/>
    <xf numFmtId="0" fontId="31" fillId="7" borderId="19" xfId="3" applyFont="1" applyFill="1" applyBorder="1" applyAlignment="1">
      <alignment horizontal="right"/>
    </xf>
    <xf numFmtId="168" fontId="30" fillId="9" borderId="1" xfId="3" applyNumberFormat="1" applyFill="1" applyBorder="1"/>
    <xf numFmtId="0" fontId="30" fillId="7" borderId="0" xfId="3" applyFill="1" applyProtection="1"/>
    <xf numFmtId="0" fontId="30" fillId="7" borderId="22" xfId="3" applyFill="1" applyBorder="1" applyProtection="1"/>
    <xf numFmtId="0" fontId="24" fillId="7" borderId="19" xfId="3" applyFont="1" applyFill="1" applyBorder="1" applyAlignment="1" applyProtection="1">
      <alignment horizontal="right"/>
    </xf>
    <xf numFmtId="0" fontId="30" fillId="7" borderId="0" xfId="3" applyFill="1" applyBorder="1" applyProtection="1"/>
    <xf numFmtId="168" fontId="30" fillId="0" borderId="1" xfId="3" applyNumberFormat="1" applyFill="1" applyBorder="1" applyProtection="1">
      <protection locked="0"/>
    </xf>
    <xf numFmtId="0" fontId="31" fillId="0" borderId="0" xfId="3" applyFont="1" applyFill="1" applyBorder="1" applyAlignment="1" applyProtection="1">
      <alignment horizontal="center"/>
    </xf>
    <xf numFmtId="0" fontId="30" fillId="0" borderId="0" xfId="3" applyFill="1" applyBorder="1" applyProtection="1"/>
    <xf numFmtId="168" fontId="30" fillId="0" borderId="0" xfId="3" applyNumberFormat="1" applyFill="1" applyBorder="1" applyProtection="1"/>
    <xf numFmtId="0" fontId="31" fillId="0" borderId="0" xfId="3" applyFont="1" applyFill="1" applyBorder="1" applyAlignment="1" applyProtection="1">
      <alignment horizontal="center" wrapText="1"/>
    </xf>
    <xf numFmtId="0" fontId="31" fillId="0" borderId="0" xfId="3" applyFont="1" applyFill="1" applyBorder="1" applyProtection="1"/>
    <xf numFmtId="168" fontId="30" fillId="0" borderId="0" xfId="3" applyNumberFormat="1" applyFill="1" applyBorder="1" applyAlignment="1" applyProtection="1">
      <alignment horizontal="right"/>
    </xf>
    <xf numFmtId="168" fontId="27" fillId="0" borderId="0" xfId="3" applyNumberFormat="1" applyFont="1" applyFill="1" applyBorder="1" applyProtection="1"/>
    <xf numFmtId="168" fontId="40" fillId="0" borderId="0" xfId="3" applyNumberFormat="1" applyFont="1" applyFill="1" applyBorder="1" applyProtection="1"/>
    <xf numFmtId="168" fontId="5" fillId="0" borderId="1" xfId="3" applyNumberFormat="1" applyFont="1" applyFill="1" applyBorder="1" applyAlignment="1" applyProtection="1">
      <alignment horizontal="right"/>
      <protection locked="0"/>
    </xf>
    <xf numFmtId="0" fontId="12" fillId="0" borderId="0" xfId="0" applyFont="1" applyAlignment="1">
      <alignment wrapText="1"/>
    </xf>
    <xf numFmtId="0" fontId="0" fillId="0" borderId="0" xfId="0"/>
    <xf numFmtId="0" fontId="41" fillId="0" borderId="0" xfId="3" applyFont="1" applyAlignment="1">
      <alignment wrapText="1"/>
    </xf>
    <xf numFmtId="170" fontId="24" fillId="6" borderId="1" xfId="3" applyNumberFormat="1" applyFont="1" applyFill="1" applyBorder="1" applyAlignment="1" applyProtection="1">
      <alignment horizontal="center" vertical="center"/>
    </xf>
    <xf numFmtId="0" fontId="31" fillId="0" borderId="0" xfId="3" applyFont="1" applyAlignment="1">
      <alignment vertical="center" wrapText="1"/>
    </xf>
    <xf numFmtId="0" fontId="31" fillId="0" borderId="8" xfId="3" applyFont="1" applyBorder="1" applyAlignment="1">
      <alignment vertical="center" wrapText="1"/>
    </xf>
    <xf numFmtId="0" fontId="31" fillId="0" borderId="0" xfId="3" applyFont="1" applyAlignment="1">
      <alignment vertical="center"/>
    </xf>
    <xf numFmtId="0" fontId="31" fillId="0" borderId="0" xfId="3" applyFont="1" applyAlignment="1" applyProtection="1">
      <alignment vertical="center" wrapText="1"/>
    </xf>
    <xf numFmtId="0" fontId="31" fillId="0" borderId="8" xfId="3" applyFont="1" applyBorder="1" applyAlignment="1" applyProtection="1">
      <alignment vertical="center" wrapText="1"/>
    </xf>
    <xf numFmtId="0" fontId="30" fillId="0" borderId="23" xfId="3" applyBorder="1" applyProtection="1"/>
    <xf numFmtId="0" fontId="13" fillId="0" borderId="0" xfId="1" applyAlignment="1" applyProtection="1">
      <alignment vertical="top" wrapText="1"/>
    </xf>
    <xf numFmtId="0" fontId="11" fillId="0" borderId="0" xfId="0" applyFont="1" applyAlignment="1"/>
    <xf numFmtId="0" fontId="0" fillId="0" borderId="1" xfId="0" applyFill="1" applyBorder="1" applyAlignment="1" applyProtection="1">
      <alignment horizontal="center"/>
      <protection locked="0"/>
    </xf>
    <xf numFmtId="0" fontId="31" fillId="7" borderId="1" xfId="3" applyFont="1" applyFill="1" applyBorder="1" applyAlignment="1" applyProtection="1">
      <alignment horizontal="center"/>
    </xf>
    <xf numFmtId="168" fontId="27" fillId="10" borderId="1" xfId="3" applyNumberFormat="1" applyFont="1" applyFill="1" applyBorder="1"/>
    <xf numFmtId="168" fontId="27" fillId="10" borderId="1" xfId="3" applyNumberFormat="1" applyFont="1" applyFill="1" applyBorder="1" applyProtection="1"/>
    <xf numFmtId="0" fontId="41" fillId="0" borderId="0" xfId="3" applyFont="1" applyAlignment="1" applyProtection="1">
      <alignment wrapText="1"/>
    </xf>
    <xf numFmtId="0" fontId="31" fillId="7" borderId="1" xfId="3" applyFont="1" applyFill="1" applyBorder="1" applyAlignment="1" applyProtection="1">
      <alignment horizontal="center"/>
      <protection locked="0"/>
    </xf>
    <xf numFmtId="168" fontId="30" fillId="9" borderId="1" xfId="3" applyNumberFormat="1" applyFill="1" applyBorder="1" applyProtection="1">
      <protection locked="0"/>
    </xf>
    <xf numFmtId="0" fontId="30" fillId="0" borderId="0" xfId="3" applyProtection="1">
      <protection locked="0"/>
    </xf>
    <xf numFmtId="0" fontId="30" fillId="0" borderId="23" xfId="3" applyBorder="1" applyProtection="1">
      <protection locked="0"/>
    </xf>
    <xf numFmtId="168" fontId="27" fillId="11" borderId="1" xfId="3" applyNumberFormat="1" applyFont="1" applyFill="1" applyBorder="1"/>
    <xf numFmtId="0" fontId="3" fillId="0" borderId="0" xfId="3" applyFont="1" applyProtection="1"/>
    <xf numFmtId="0" fontId="31" fillId="7" borderId="0" xfId="3" applyFont="1" applyFill="1" applyAlignment="1">
      <alignment horizontal="right"/>
    </xf>
    <xf numFmtId="0" fontId="31" fillId="7" borderId="0" xfId="3" applyFont="1" applyFill="1" applyAlignment="1" applyProtection="1">
      <alignment horizontal="right"/>
    </xf>
    <xf numFmtId="0" fontId="42" fillId="7" borderId="19" xfId="3" applyFont="1" applyFill="1" applyBorder="1" applyAlignment="1" applyProtection="1">
      <alignment horizontal="right" wrapText="1"/>
    </xf>
    <xf numFmtId="168" fontId="31" fillId="0" borderId="0" xfId="3" applyNumberFormat="1" applyFont="1" applyFill="1" applyBorder="1" applyProtection="1"/>
    <xf numFmtId="0" fontId="30" fillId="0" borderId="0" xfId="3" applyBorder="1" applyAlignment="1" applyProtection="1">
      <alignment horizontal="center"/>
      <protection locked="0"/>
    </xf>
    <xf numFmtId="168" fontId="40" fillId="12" borderId="1" xfId="3" applyNumberFormat="1" applyFont="1" applyFill="1" applyBorder="1" applyProtection="1"/>
    <xf numFmtId="0" fontId="34" fillId="0" borderId="0" xfId="3" applyFont="1" applyAlignment="1">
      <alignment horizontal="center"/>
    </xf>
    <xf numFmtId="168" fontId="40" fillId="12" borderId="1" xfId="3" applyNumberFormat="1" applyFont="1" applyFill="1" applyBorder="1"/>
    <xf numFmtId="168" fontId="30" fillId="9" borderId="26" xfId="3" applyNumberFormat="1" applyFill="1" applyBorder="1"/>
    <xf numFmtId="168" fontId="30" fillId="6" borderId="9" xfId="3" applyNumberFormat="1" applyFill="1" applyBorder="1" applyProtection="1"/>
    <xf numFmtId="168" fontId="30" fillId="6" borderId="26" xfId="3" applyNumberFormat="1" applyFill="1" applyBorder="1" applyProtection="1"/>
    <xf numFmtId="168" fontId="43" fillId="7" borderId="0" xfId="3" applyNumberFormat="1" applyFont="1" applyFill="1" applyAlignment="1" applyProtection="1">
      <alignment horizontal="center"/>
    </xf>
    <xf numFmtId="0" fontId="34" fillId="7" borderId="0" xfId="3" applyFont="1" applyFill="1" applyAlignment="1" applyProtection="1">
      <alignment horizontal="left"/>
    </xf>
    <xf numFmtId="0" fontId="44" fillId="7" borderId="0" xfId="3" applyFont="1" applyFill="1" applyAlignment="1" applyProtection="1">
      <alignment horizontal="right"/>
    </xf>
    <xf numFmtId="0" fontId="45" fillId="7" borderId="0" xfId="3" applyFont="1" applyFill="1" applyAlignment="1" applyProtection="1">
      <alignment horizontal="right"/>
    </xf>
    <xf numFmtId="170" fontId="24" fillId="0" borderId="28" xfId="3" applyNumberFormat="1" applyFont="1" applyBorder="1" applyAlignment="1" applyProtection="1">
      <alignment horizontal="center" vertical="center"/>
      <protection locked="0"/>
    </xf>
    <xf numFmtId="170" fontId="31" fillId="0" borderId="28" xfId="3" applyNumberFormat="1" applyFont="1" applyFill="1" applyBorder="1" applyAlignment="1" applyProtection="1">
      <alignment horizontal="center" vertical="center"/>
      <protection locked="0"/>
    </xf>
    <xf numFmtId="0" fontId="2" fillId="7" borderId="0" xfId="3" applyFont="1" applyFill="1" applyAlignment="1" applyProtection="1">
      <alignment horizontal="right"/>
    </xf>
    <xf numFmtId="168" fontId="30" fillId="6" borderId="0" xfId="3" applyNumberFormat="1" applyFill="1" applyProtection="1"/>
    <xf numFmtId="168" fontId="30" fillId="6" borderId="0" xfId="3" applyNumberFormat="1" applyFill="1"/>
    <xf numFmtId="0" fontId="30" fillId="0" borderId="1" xfId="3" applyBorder="1" applyAlignment="1" applyProtection="1">
      <alignment horizontal="center"/>
      <protection locked="0"/>
    </xf>
    <xf numFmtId="0" fontId="2" fillId="7" borderId="0" xfId="3" applyFont="1" applyFill="1"/>
    <xf numFmtId="0" fontId="12" fillId="0" borderId="0" xfId="0" applyFont="1"/>
    <xf numFmtId="0" fontId="12" fillId="0" borderId="0" xfId="0" applyFont="1" applyAlignment="1">
      <alignment vertical="top" wrapText="1"/>
    </xf>
    <xf numFmtId="0" fontId="17" fillId="0" borderId="0" xfId="0" applyFont="1" applyAlignment="1">
      <alignment horizontal="center"/>
    </xf>
    <xf numFmtId="0" fontId="25" fillId="0" borderId="0" xfId="0" applyFont="1" applyAlignment="1">
      <alignment horizontal="center"/>
    </xf>
    <xf numFmtId="0" fontId="12" fillId="0" borderId="0" xfId="0" applyFont="1" applyAlignment="1">
      <alignment wrapText="1"/>
    </xf>
    <xf numFmtId="0" fontId="0" fillId="0" borderId="0" xfId="0" applyAlignment="1">
      <alignment wrapText="1"/>
    </xf>
    <xf numFmtId="0" fontId="0" fillId="0" borderId="0" xfId="0" applyAlignment="1">
      <alignment horizontal="center"/>
    </xf>
    <xf numFmtId="0" fontId="22" fillId="0" borderId="0" xfId="1" applyFont="1" applyAlignment="1" applyProtection="1">
      <alignment horizontal="center"/>
    </xf>
    <xf numFmtId="0" fontId="13" fillId="0" borderId="0" xfId="1" applyAlignment="1" applyProtection="1">
      <alignment vertical="top" wrapText="1"/>
    </xf>
    <xf numFmtId="0" fontId="11" fillId="0" borderId="0" xfId="0" applyFont="1" applyAlignment="1"/>
    <xf numFmtId="0" fontId="13" fillId="0" borderId="0" xfId="1" applyAlignment="1" applyProtection="1">
      <alignment wrapText="1"/>
    </xf>
    <xf numFmtId="164" fontId="36" fillId="7" borderId="4" xfId="0" applyNumberFormat="1" applyFont="1" applyFill="1" applyBorder="1" applyAlignment="1" applyProtection="1">
      <alignment horizontal="left" vertical="center" wrapText="1"/>
    </xf>
    <xf numFmtId="164" fontId="36" fillId="7" borderId="0" xfId="0" applyNumberFormat="1" applyFont="1" applyFill="1" applyBorder="1" applyAlignment="1" applyProtection="1">
      <alignment horizontal="left" vertical="center" wrapText="1"/>
    </xf>
    <xf numFmtId="164" fontId="32" fillId="7" borderId="4" xfId="0" applyNumberFormat="1" applyFont="1" applyFill="1" applyBorder="1" applyAlignment="1" applyProtection="1">
      <alignment horizontal="center" vertical="top" wrapText="1"/>
    </xf>
    <xf numFmtId="164" fontId="32" fillId="7" borderId="0" xfId="0" applyNumberFormat="1" applyFont="1" applyFill="1" applyBorder="1" applyAlignment="1" applyProtection="1">
      <alignment horizontal="center" vertical="top" wrapText="1"/>
    </xf>
    <xf numFmtId="164" fontId="32" fillId="7" borderId="5" xfId="0" applyNumberFormat="1" applyFont="1" applyFill="1" applyBorder="1" applyAlignment="1" applyProtection="1">
      <alignment horizontal="center" vertical="top" wrapText="1"/>
    </xf>
    <xf numFmtId="0" fontId="0" fillId="0" borderId="21"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horizontal="left" wrapText="1"/>
      <protection locked="0"/>
    </xf>
    <xf numFmtId="0" fontId="0" fillId="0" borderId="20" xfId="0" applyBorder="1" applyAlignment="1" applyProtection="1">
      <alignment horizontal="left" wrapText="1"/>
      <protection locked="0"/>
    </xf>
    <xf numFmtId="0" fontId="12" fillId="0" borderId="1" xfId="0" applyFont="1" applyBorder="1" applyAlignment="1" applyProtection="1">
      <alignment wrapText="1"/>
      <protection locked="0"/>
    </xf>
    <xf numFmtId="0" fontId="0" fillId="0" borderId="1" xfId="0" applyBorder="1" applyAlignment="1" applyProtection="1">
      <alignment wrapText="1"/>
      <protection locked="0"/>
    </xf>
    <xf numFmtId="0" fontId="12" fillId="2" borderId="2" xfId="2" applyFont="1" applyFill="1" applyBorder="1" applyAlignment="1">
      <alignment vertical="center" wrapText="1"/>
    </xf>
    <xf numFmtId="0" fontId="12" fillId="2" borderId="3" xfId="2" applyFont="1" applyFill="1" applyBorder="1" applyAlignment="1">
      <alignment vertical="center" wrapText="1"/>
    </xf>
    <xf numFmtId="0" fontId="12" fillId="2" borderId="6" xfId="2" applyFont="1" applyFill="1" applyBorder="1" applyAlignment="1">
      <alignment vertical="center" wrapText="1"/>
    </xf>
    <xf numFmtId="0" fontId="12" fillId="2" borderId="4" xfId="2" applyFont="1" applyFill="1" applyBorder="1" applyAlignment="1">
      <alignment vertical="center" wrapText="1"/>
    </xf>
    <xf numFmtId="0" fontId="12" fillId="2" borderId="0" xfId="2" applyFont="1" applyFill="1" applyBorder="1" applyAlignment="1">
      <alignment vertical="center" wrapText="1"/>
    </xf>
    <xf numFmtId="0" fontId="12" fillId="2" borderId="5" xfId="2" applyFont="1" applyFill="1" applyBorder="1" applyAlignment="1">
      <alignment vertical="center" wrapText="1"/>
    </xf>
    <xf numFmtId="0" fontId="12" fillId="2" borderId="8" xfId="0" applyFont="1" applyFill="1" applyBorder="1" applyAlignment="1">
      <alignment wrapText="1"/>
    </xf>
    <xf numFmtId="0" fontId="0" fillId="2" borderId="8" xfId="0" applyFill="1" applyBorder="1" applyAlignment="1">
      <alignment wrapText="1"/>
    </xf>
    <xf numFmtId="0" fontId="12" fillId="2" borderId="7" xfId="0" applyFont="1" applyFill="1" applyBorder="1" applyAlignment="1">
      <alignment wrapText="1"/>
    </xf>
    <xf numFmtId="0" fontId="0" fillId="0" borderId="8" xfId="0" applyBorder="1" applyAlignment="1">
      <alignment wrapText="1"/>
    </xf>
    <xf numFmtId="0" fontId="13" fillId="0" borderId="21" xfId="1" applyBorder="1" applyAlignment="1" applyProtection="1">
      <alignment wrapText="1"/>
      <protection locked="0"/>
    </xf>
    <xf numFmtId="0" fontId="0" fillId="0" borderId="19" xfId="0" applyBorder="1" applyAlignment="1" applyProtection="1">
      <alignment wrapText="1"/>
      <protection locked="0"/>
    </xf>
    <xf numFmtId="0" fontId="13" fillId="0" borderId="21" xfId="1" applyBorder="1" applyAlignment="1" applyProtection="1">
      <protection locked="0"/>
    </xf>
    <xf numFmtId="0" fontId="0" fillId="0" borderId="19" xfId="0" applyBorder="1" applyProtection="1">
      <protection locked="0"/>
    </xf>
    <xf numFmtId="0" fontId="0" fillId="0" borderId="20" xfId="0" applyBorder="1" applyProtection="1">
      <protection locked="0"/>
    </xf>
    <xf numFmtId="0" fontId="12" fillId="2" borderId="3" xfId="0" applyFont="1" applyFill="1" applyBorder="1" applyAlignment="1">
      <alignment wrapText="1"/>
    </xf>
    <xf numFmtId="0" fontId="12" fillId="0" borderId="21" xfId="0" applyFont="1" applyBorder="1" applyAlignment="1" applyProtection="1">
      <alignment wrapText="1"/>
      <protection locked="0"/>
    </xf>
    <xf numFmtId="0" fontId="32" fillId="2" borderId="0" xfId="2" applyFont="1" applyFill="1" applyBorder="1" applyAlignment="1">
      <alignment horizontal="center" wrapText="1"/>
    </xf>
    <xf numFmtId="0" fontId="32" fillId="2" borderId="5" xfId="2" applyFont="1" applyFill="1" applyBorder="1" applyAlignment="1">
      <alignment horizontal="center" wrapText="1"/>
    </xf>
    <xf numFmtId="0" fontId="12" fillId="2" borderId="0" xfId="0" applyFont="1" applyFill="1" applyBorder="1" applyAlignment="1">
      <alignment horizontal="center"/>
    </xf>
    <xf numFmtId="164" fontId="12" fillId="0" borderId="21" xfId="0" applyNumberFormat="1" applyFont="1" applyBorder="1" applyAlignment="1" applyProtection="1">
      <alignment horizontal="left" vertical="top" wrapText="1"/>
      <protection locked="0"/>
    </xf>
    <xf numFmtId="164" fontId="0" fillId="0" borderId="19" xfId="0" applyNumberFormat="1" applyBorder="1" applyAlignment="1" applyProtection="1">
      <alignment horizontal="left" vertical="top" wrapText="1"/>
      <protection locked="0"/>
    </xf>
    <xf numFmtId="164" fontId="0" fillId="0" borderId="20" xfId="0" applyNumberFormat="1" applyBorder="1" applyAlignment="1" applyProtection="1">
      <alignment horizontal="left" vertical="top" wrapText="1"/>
      <protection locked="0"/>
    </xf>
    <xf numFmtId="0" fontId="19" fillId="2" borderId="2" xfId="0" applyFont="1" applyFill="1" applyBorder="1" applyAlignment="1">
      <alignment wrapText="1"/>
    </xf>
    <xf numFmtId="0" fontId="19" fillId="2" borderId="3" xfId="0" applyFont="1" applyFill="1" applyBorder="1" applyAlignment="1">
      <alignment wrapText="1"/>
    </xf>
    <xf numFmtId="0" fontId="19" fillId="2" borderId="6" xfId="0" applyFont="1" applyFill="1" applyBorder="1" applyAlignment="1">
      <alignment wrapText="1"/>
    </xf>
    <xf numFmtId="0" fontId="32" fillId="2" borderId="4" xfId="0" applyFont="1" applyFill="1" applyBorder="1" applyAlignment="1">
      <alignment horizontal="center" wrapText="1"/>
    </xf>
    <xf numFmtId="0" fontId="32" fillId="2" borderId="0" xfId="0" applyFont="1" applyFill="1" applyBorder="1" applyAlignment="1">
      <alignment horizontal="center" wrapText="1"/>
    </xf>
    <xf numFmtId="0" fontId="12" fillId="7" borderId="4" xfId="0" applyFont="1" applyFill="1" applyBorder="1" applyAlignment="1" applyProtection="1">
      <alignment horizontal="center" vertical="top" wrapText="1"/>
      <protection locked="0"/>
    </xf>
    <xf numFmtId="0" fontId="12" fillId="7" borderId="0" xfId="0" applyFont="1" applyFill="1" applyBorder="1" applyAlignment="1" applyProtection="1">
      <alignment horizontal="center" vertical="top" wrapText="1"/>
      <protection locked="0"/>
    </xf>
    <xf numFmtId="0" fontId="0" fillId="0" borderId="19" xfId="0" applyBorder="1" applyAlignment="1" applyProtection="1">
      <alignment horizontal="left" wrapText="1"/>
      <protection locked="0"/>
    </xf>
    <xf numFmtId="0" fontId="12" fillId="2" borderId="7" xfId="0" applyFont="1" applyFill="1" applyBorder="1"/>
    <xf numFmtId="0" fontId="12" fillId="2" borderId="8" xfId="0" applyFont="1" applyFill="1" applyBorder="1"/>
    <xf numFmtId="164" fontId="21" fillId="7" borderId="4" xfId="0" applyNumberFormat="1" applyFont="1" applyFill="1" applyBorder="1" applyAlignment="1" applyProtection="1">
      <alignment horizontal="left" vertical="top"/>
    </xf>
    <xf numFmtId="164" fontId="21" fillId="7" borderId="0" xfId="0" applyNumberFormat="1" applyFont="1" applyFill="1" applyBorder="1" applyAlignment="1" applyProtection="1">
      <alignment horizontal="left" vertical="top"/>
    </xf>
    <xf numFmtId="164" fontId="21" fillId="7" borderId="4" xfId="0" applyNumberFormat="1" applyFont="1" applyFill="1" applyBorder="1" applyAlignment="1" applyProtection="1">
      <alignment horizontal="center" vertical="top"/>
      <protection locked="0"/>
    </xf>
    <xf numFmtId="164" fontId="21" fillId="7" borderId="0" xfId="0" applyNumberFormat="1" applyFont="1" applyFill="1" applyBorder="1" applyAlignment="1" applyProtection="1">
      <alignment horizontal="center" vertical="top"/>
      <protection locked="0"/>
    </xf>
    <xf numFmtId="164" fontId="21" fillId="7" borderId="0" xfId="0" applyNumberFormat="1" applyFont="1" applyFill="1" applyBorder="1" applyAlignment="1" applyProtection="1">
      <alignment horizontal="right" vertical="top" wrapText="1"/>
    </xf>
    <xf numFmtId="164" fontId="21" fillId="7" borderId="5" xfId="0" applyNumberFormat="1" applyFont="1" applyFill="1" applyBorder="1" applyAlignment="1" applyProtection="1">
      <alignment horizontal="right" vertical="top" wrapText="1"/>
    </xf>
    <xf numFmtId="164" fontId="0" fillId="0" borderId="21" xfId="0" applyNumberFormat="1" applyFill="1" applyBorder="1" applyAlignment="1" applyProtection="1">
      <alignment horizontal="center" vertical="top" wrapText="1"/>
      <protection locked="0"/>
    </xf>
    <xf numFmtId="164" fontId="0" fillId="0" borderId="20" xfId="0" applyNumberFormat="1" applyFill="1" applyBorder="1" applyAlignment="1" applyProtection="1">
      <alignment horizontal="center" vertical="top" wrapText="1"/>
      <protection locked="0"/>
    </xf>
    <xf numFmtId="164" fontId="12" fillId="7" borderId="4" xfId="0" applyNumberFormat="1" applyFont="1" applyFill="1" applyBorder="1" applyAlignment="1" applyProtection="1">
      <alignment horizontal="left" vertical="top"/>
    </xf>
    <xf numFmtId="164" fontId="12" fillId="7" borderId="0" xfId="0" applyNumberFormat="1" applyFont="1" applyFill="1" applyBorder="1" applyAlignment="1" applyProtection="1">
      <alignment horizontal="left" vertical="top"/>
    </xf>
    <xf numFmtId="164" fontId="12" fillId="7" borderId="4" xfId="0" applyNumberFormat="1" applyFont="1" applyFill="1" applyBorder="1" applyAlignment="1" applyProtection="1">
      <alignment horizontal="left" vertical="top" wrapText="1"/>
      <protection locked="0"/>
    </xf>
    <xf numFmtId="164" fontId="12" fillId="7" borderId="0" xfId="0" applyNumberFormat="1" applyFont="1" applyFill="1" applyBorder="1" applyAlignment="1" applyProtection="1">
      <alignment horizontal="left" vertical="top" wrapText="1"/>
      <protection locked="0"/>
    </xf>
    <xf numFmtId="164" fontId="12" fillId="7" borderId="5" xfId="0" applyNumberFormat="1" applyFont="1" applyFill="1" applyBorder="1" applyAlignment="1" applyProtection="1">
      <alignment horizontal="left" vertical="top" wrapText="1"/>
      <protection locked="0"/>
    </xf>
    <xf numFmtId="164" fontId="12" fillId="7" borderId="1" xfId="0" applyNumberFormat="1" applyFont="1" applyFill="1" applyBorder="1" applyAlignment="1" applyProtection="1">
      <alignment horizontal="left" vertical="top" wrapText="1"/>
      <protection locked="0"/>
    </xf>
    <xf numFmtId="0" fontId="15" fillId="3" borderId="3" xfId="0" applyFont="1" applyFill="1" applyBorder="1"/>
    <xf numFmtId="164" fontId="21" fillId="7" borderId="5" xfId="0" applyNumberFormat="1" applyFont="1" applyFill="1" applyBorder="1" applyAlignment="1" applyProtection="1">
      <alignment horizontal="left" vertical="top"/>
    </xf>
    <xf numFmtId="164" fontId="12" fillId="7" borderId="4" xfId="0" applyNumberFormat="1" applyFont="1" applyFill="1" applyBorder="1" applyAlignment="1" applyProtection="1">
      <alignment horizontal="right" vertical="top" wrapText="1"/>
    </xf>
    <xf numFmtId="164" fontId="0" fillId="7" borderId="0" xfId="0" applyNumberFormat="1" applyFill="1" applyBorder="1" applyAlignment="1" applyProtection="1">
      <alignment horizontal="right" vertical="top" wrapText="1"/>
    </xf>
    <xf numFmtId="164" fontId="12" fillId="0" borderId="1" xfId="0" applyNumberFormat="1" applyFon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0" xfId="0" applyNumberFormat="1" applyBorder="1" applyAlignment="1" applyProtection="1">
      <alignmen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13" fillId="2" borderId="19" xfId="1" applyFill="1" applyBorder="1" applyAlignment="1" applyProtection="1"/>
    <xf numFmtId="0" fontId="0" fillId="2" borderId="19" xfId="0" applyFill="1" applyBorder="1"/>
    <xf numFmtId="166" fontId="0" fillId="0" borderId="21" xfId="0" applyNumberFormat="1" applyBorder="1" applyAlignment="1" applyProtection="1">
      <alignment horizontal="left" vertical="top" wrapText="1"/>
      <protection locked="0"/>
    </xf>
    <xf numFmtId="166" fontId="0" fillId="0" borderId="20"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3" fillId="2" borderId="3" xfId="1" applyFill="1" applyBorder="1" applyAlignment="1" applyProtection="1">
      <alignment horizontal="right" wrapText="1"/>
    </xf>
    <xf numFmtId="0" fontId="0" fillId="0" borderId="3" xfId="0" applyBorder="1" applyAlignment="1">
      <alignment wrapText="1"/>
    </xf>
    <xf numFmtId="0" fontId="12" fillId="0" borderId="21" xfId="0" applyFont="1" applyBorder="1" applyAlignment="1" applyProtection="1">
      <alignment horizontal="left" vertical="top" wrapText="1"/>
      <protection locked="0"/>
    </xf>
    <xf numFmtId="0" fontId="0" fillId="2" borderId="8" xfId="0" applyFill="1" applyBorder="1"/>
    <xf numFmtId="0" fontId="0" fillId="2" borderId="10" xfId="0" applyFill="1" applyBorder="1"/>
    <xf numFmtId="0" fontId="12" fillId="2" borderId="2" xfId="0" applyFont="1" applyFill="1" applyBorder="1" applyAlignment="1">
      <alignment wrapText="1"/>
    </xf>
    <xf numFmtId="0" fontId="0" fillId="2" borderId="3" xfId="0" applyFill="1" applyBorder="1" applyAlignment="1">
      <alignment wrapText="1"/>
    </xf>
    <xf numFmtId="0" fontId="0" fillId="2" borderId="6" xfId="0" applyFill="1" applyBorder="1" applyAlignment="1">
      <alignment wrapText="1"/>
    </xf>
    <xf numFmtId="0" fontId="21" fillId="2" borderId="3" xfId="0" applyFont="1" applyFill="1" applyBorder="1" applyAlignment="1">
      <alignment horizontal="right"/>
    </xf>
    <xf numFmtId="0" fontId="21" fillId="2" borderId="6" xfId="0" applyFont="1" applyFill="1" applyBorder="1" applyAlignment="1">
      <alignment horizontal="right"/>
    </xf>
    <xf numFmtId="0" fontId="35" fillId="2" borderId="0" xfId="0" applyFont="1" applyFill="1" applyBorder="1" applyAlignment="1" applyProtection="1">
      <alignment horizontal="center" wrapText="1"/>
    </xf>
    <xf numFmtId="0" fontId="0" fillId="0" borderId="0" xfId="0"/>
    <xf numFmtId="0" fontId="12" fillId="0" borderId="8" xfId="0" applyFont="1" applyBorder="1" applyAlignment="1" applyProtection="1">
      <protection locked="0"/>
    </xf>
    <xf numFmtId="0" fontId="0" fillId="0" borderId="8" xfId="0" applyBorder="1" applyAlignment="1" applyProtection="1">
      <protection locked="0"/>
    </xf>
    <xf numFmtId="0" fontId="0" fillId="0" borderId="24" xfId="0" applyBorder="1" applyAlignment="1" applyProtection="1">
      <protection locked="0"/>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12" fillId="7" borderId="21" xfId="0" applyFont="1" applyFill="1" applyBorder="1" applyAlignment="1" applyProtection="1">
      <alignment wrapText="1"/>
    </xf>
    <xf numFmtId="0" fontId="12" fillId="7" borderId="19" xfId="0" applyFont="1" applyFill="1" applyBorder="1" applyAlignment="1" applyProtection="1">
      <alignment wrapText="1"/>
    </xf>
    <xf numFmtId="0" fontId="12" fillId="2" borderId="21" xfId="0" applyFont="1"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27" fillId="6" borderId="21" xfId="3" applyNumberFormat="1" applyFont="1" applyFill="1" applyBorder="1" applyAlignment="1" applyProtection="1">
      <alignment horizontal="center"/>
    </xf>
    <xf numFmtId="0" fontId="27" fillId="6" borderId="19" xfId="3" applyNumberFormat="1" applyFont="1" applyFill="1" applyBorder="1" applyAlignment="1" applyProtection="1">
      <alignment horizontal="center"/>
    </xf>
    <xf numFmtId="0" fontId="27" fillId="6" borderId="20" xfId="3" applyNumberFormat="1" applyFont="1" applyFill="1" applyBorder="1" applyAlignment="1" applyProtection="1">
      <alignment horizontal="center"/>
    </xf>
    <xf numFmtId="0" fontId="6" fillId="0" borderId="21" xfId="3" applyFont="1" applyBorder="1" applyProtection="1">
      <protection locked="0"/>
    </xf>
    <xf numFmtId="0" fontId="30" fillId="0" borderId="20" xfId="3" applyBorder="1" applyProtection="1">
      <protection locked="0"/>
    </xf>
    <xf numFmtId="0" fontId="8" fillId="7" borderId="23" xfId="3" applyFont="1" applyFill="1" applyBorder="1" applyAlignment="1">
      <alignment horizontal="right"/>
    </xf>
    <xf numFmtId="0" fontId="6" fillId="0" borderId="21" xfId="3" applyFont="1" applyFill="1" applyBorder="1" applyProtection="1">
      <protection locked="0"/>
    </xf>
    <xf numFmtId="0" fontId="30" fillId="0" borderId="20" xfId="3" applyFill="1" applyBorder="1" applyProtection="1">
      <protection locked="0"/>
    </xf>
    <xf numFmtId="0" fontId="23" fillId="0" borderId="1" xfId="3" applyFont="1" applyBorder="1" applyProtection="1">
      <protection locked="0"/>
    </xf>
    <xf numFmtId="164" fontId="23" fillId="0" borderId="1" xfId="3" applyNumberFormat="1" applyFont="1" applyBorder="1" applyAlignment="1" applyProtection="1">
      <alignment horizontal="center"/>
      <protection locked="0"/>
    </xf>
    <xf numFmtId="0" fontId="37" fillId="7" borderId="21" xfId="3" applyFont="1" applyFill="1" applyBorder="1" applyAlignment="1">
      <alignment horizontal="center"/>
    </xf>
    <xf numFmtId="0" fontId="37" fillId="7" borderId="19" xfId="3" applyFont="1" applyFill="1" applyBorder="1" applyAlignment="1">
      <alignment horizontal="center"/>
    </xf>
    <xf numFmtId="0" fontId="37" fillId="7" borderId="20" xfId="3" applyFont="1" applyFill="1" applyBorder="1" applyAlignment="1">
      <alignment horizontal="center"/>
    </xf>
    <xf numFmtId="0" fontId="6" fillId="0" borderId="1" xfId="3" applyFont="1" applyBorder="1" applyProtection="1">
      <protection locked="0"/>
    </xf>
    <xf numFmtId="0" fontId="30" fillId="0" borderId="1" xfId="3" applyBorder="1" applyProtection="1">
      <protection locked="0"/>
    </xf>
    <xf numFmtId="0" fontId="4" fillId="0" borderId="1" xfId="3" applyFont="1" applyBorder="1" applyProtection="1">
      <protection locked="0"/>
    </xf>
    <xf numFmtId="0" fontId="0" fillId="5" borderId="21"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0" borderId="20" xfId="0" applyBorder="1" applyAlignment="1">
      <alignment wrapText="1"/>
    </xf>
    <xf numFmtId="0" fontId="12" fillId="0" borderId="8" xfId="0" applyFont="1"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lignment vertical="top" wrapText="1"/>
    </xf>
    <xf numFmtId="164" fontId="0" fillId="0" borderId="21" xfId="0" applyNumberFormat="1" applyBorder="1" applyAlignment="1" applyProtection="1">
      <alignment horizontal="left" wrapText="1"/>
      <protection locked="0"/>
    </xf>
    <xf numFmtId="164" fontId="0" fillId="0" borderId="19" xfId="0" applyNumberFormat="1" applyBorder="1" applyAlignment="1" applyProtection="1">
      <alignment horizontal="left" wrapText="1"/>
      <protection locked="0"/>
    </xf>
    <xf numFmtId="164" fontId="0" fillId="0" borderId="20" xfId="0" applyNumberFormat="1" applyBorder="1" applyAlignment="1" applyProtection="1">
      <alignment horizontal="left" wrapText="1"/>
      <protection locked="0"/>
    </xf>
    <xf numFmtId="0" fontId="0" fillId="5" borderId="21"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15" fillId="0" borderId="0" xfId="0" applyFont="1" applyAlignment="1">
      <alignment vertical="top" wrapText="1"/>
    </xf>
    <xf numFmtId="0" fontId="0" fillId="0" borderId="2"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21"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xf>
    <xf numFmtId="0" fontId="0" fillId="2" borderId="0" xfId="0" applyFill="1" applyAlignment="1">
      <alignment horizontal="right" vertical="top" wrapText="1"/>
    </xf>
    <xf numFmtId="0" fontId="0" fillId="0" borderId="0" xfId="0" applyAlignment="1">
      <alignment horizontal="right" wrapText="1"/>
    </xf>
    <xf numFmtId="0" fontId="12" fillId="0" borderId="21" xfId="0" applyFont="1" applyFill="1" applyBorder="1" applyAlignment="1" applyProtection="1">
      <alignment vertical="top" wrapText="1"/>
    </xf>
    <xf numFmtId="0" fontId="0" fillId="0" borderId="19" xfId="0" applyFill="1" applyBorder="1" applyAlignment="1" applyProtection="1">
      <alignment vertical="top" wrapText="1"/>
    </xf>
    <xf numFmtId="0" fontId="0" fillId="0" borderId="20" xfId="0" applyFill="1" applyBorder="1" applyAlignment="1" applyProtection="1">
      <alignment vertical="top" wrapText="1"/>
    </xf>
    <xf numFmtId="0" fontId="0" fillId="0" borderId="19" xfId="0" applyBorder="1" applyAlignment="1" applyProtection="1">
      <alignment horizontal="left" vertical="top" wrapText="1"/>
      <protection locked="0"/>
    </xf>
    <xf numFmtId="169" fontId="46" fillId="6" borderId="9" xfId="4" applyNumberFormat="1" applyFont="1" applyFill="1" applyBorder="1" applyAlignment="1" applyProtection="1">
      <alignment horizontal="center"/>
    </xf>
    <xf numFmtId="169" fontId="46" fillId="6" borderId="29" xfId="4" applyNumberFormat="1" applyFont="1" applyFill="1" applyBorder="1" applyAlignment="1" applyProtection="1">
      <alignment horizontal="center"/>
    </xf>
    <xf numFmtId="167" fontId="34" fillId="7" borderId="27" xfId="3" applyNumberFormat="1" applyFont="1" applyFill="1" applyBorder="1" applyAlignment="1">
      <alignment horizontal="right"/>
    </xf>
    <xf numFmtId="167" fontId="34" fillId="7" borderId="3" xfId="3" applyNumberFormat="1" applyFont="1" applyFill="1" applyBorder="1" applyAlignment="1">
      <alignment horizontal="right"/>
    </xf>
    <xf numFmtId="0" fontId="8" fillId="0" borderId="21" xfId="3" applyFont="1" applyBorder="1" applyProtection="1">
      <protection locked="0"/>
    </xf>
    <xf numFmtId="0" fontId="8" fillId="0" borderId="19" xfId="3" applyFont="1" applyBorder="1" applyProtection="1">
      <protection locked="0"/>
    </xf>
    <xf numFmtId="0" fontId="8" fillId="0" borderId="20" xfId="3" applyFont="1" applyBorder="1" applyProtection="1">
      <protection locked="0"/>
    </xf>
    <xf numFmtId="0" fontId="30" fillId="7" borderId="1" xfId="3" applyFill="1" applyBorder="1" applyAlignment="1" applyProtection="1">
      <alignment horizontal="center"/>
    </xf>
    <xf numFmtId="0" fontId="30" fillId="7" borderId="6" xfId="3" applyFill="1" applyBorder="1" applyAlignment="1" applyProtection="1">
      <alignment horizontal="center"/>
    </xf>
    <xf numFmtId="0" fontId="30" fillId="7" borderId="5" xfId="3" applyFill="1" applyBorder="1" applyAlignment="1" applyProtection="1">
      <alignment horizontal="center"/>
    </xf>
    <xf numFmtId="0" fontId="30" fillId="7" borderId="10" xfId="3" applyFill="1" applyBorder="1" applyAlignment="1" applyProtection="1">
      <alignment horizontal="center"/>
    </xf>
    <xf numFmtId="0" fontId="30" fillId="7" borderId="9" xfId="3" applyFill="1" applyBorder="1" applyAlignment="1" applyProtection="1">
      <alignment horizontal="center"/>
    </xf>
    <xf numFmtId="0" fontId="30" fillId="7" borderId="26" xfId="3" applyFill="1" applyBorder="1" applyAlignment="1" applyProtection="1">
      <alignment horizontal="center"/>
    </xf>
    <xf numFmtId="0" fontId="30" fillId="7" borderId="25" xfId="3" applyFill="1" applyBorder="1" applyAlignment="1" applyProtection="1">
      <alignment horizontal="center"/>
    </xf>
    <xf numFmtId="167" fontId="30" fillId="7" borderId="9" xfId="3" applyNumberFormat="1" applyFill="1" applyBorder="1" applyAlignment="1" applyProtection="1">
      <alignment horizontal="center"/>
      <protection locked="0"/>
    </xf>
    <xf numFmtId="167" fontId="30" fillId="7" borderId="26" xfId="3" applyNumberFormat="1" applyFill="1" applyBorder="1" applyAlignment="1" applyProtection="1">
      <alignment horizontal="center"/>
      <protection locked="0"/>
    </xf>
    <xf numFmtId="167" fontId="30" fillId="7" borderId="25" xfId="3" applyNumberFormat="1" applyFill="1" applyBorder="1" applyAlignment="1" applyProtection="1">
      <alignment horizontal="center"/>
      <protection locked="0"/>
    </xf>
    <xf numFmtId="168" fontId="40" fillId="7" borderId="2" xfId="3" applyNumberFormat="1" applyFont="1" applyFill="1" applyBorder="1" applyAlignment="1" applyProtection="1">
      <alignment horizontal="center" vertical="center" wrapText="1"/>
    </xf>
    <xf numFmtId="168" fontId="40" fillId="7" borderId="3" xfId="3" applyNumberFormat="1" applyFont="1" applyFill="1" applyBorder="1" applyAlignment="1" applyProtection="1">
      <alignment horizontal="center" vertical="center" wrapText="1"/>
    </xf>
    <xf numFmtId="168" fontId="40" fillId="7" borderId="6" xfId="3" applyNumberFormat="1" applyFont="1" applyFill="1" applyBorder="1" applyAlignment="1" applyProtection="1">
      <alignment horizontal="center" vertical="center" wrapText="1"/>
    </xf>
    <xf numFmtId="168" fontId="40" fillId="7" borderId="4" xfId="3" applyNumberFormat="1" applyFont="1" applyFill="1" applyBorder="1" applyAlignment="1" applyProtection="1">
      <alignment horizontal="center" vertical="center" wrapText="1"/>
    </xf>
    <xf numFmtId="168" fontId="40" fillId="7" borderId="0" xfId="3" applyNumberFormat="1" applyFont="1" applyFill="1" applyBorder="1" applyAlignment="1" applyProtection="1">
      <alignment horizontal="center" vertical="center" wrapText="1"/>
    </xf>
    <xf numFmtId="168" fontId="40" fillId="7" borderId="5" xfId="3" applyNumberFormat="1" applyFont="1" applyFill="1" applyBorder="1" applyAlignment="1" applyProtection="1">
      <alignment horizontal="center" vertical="center" wrapText="1"/>
    </xf>
    <xf numFmtId="168" fontId="40" fillId="7" borderId="7" xfId="3" applyNumberFormat="1" applyFont="1" applyFill="1" applyBorder="1" applyAlignment="1" applyProtection="1">
      <alignment horizontal="center" vertical="center" wrapText="1"/>
    </xf>
    <xf numFmtId="168" fontId="40" fillId="7" borderId="8" xfId="3" applyNumberFormat="1" applyFont="1" applyFill="1" applyBorder="1" applyAlignment="1" applyProtection="1">
      <alignment horizontal="center" vertical="center" wrapText="1"/>
    </xf>
    <xf numFmtId="168" fontId="40" fillId="7" borderId="10" xfId="3" applyNumberFormat="1" applyFont="1" applyFill="1" applyBorder="1" applyAlignment="1" applyProtection="1">
      <alignment horizontal="center" vertical="center" wrapText="1"/>
    </xf>
    <xf numFmtId="167" fontId="30" fillId="7" borderId="9" xfId="3" applyNumberFormat="1" applyFill="1" applyBorder="1" applyAlignment="1">
      <alignment horizontal="center"/>
    </xf>
    <xf numFmtId="167" fontId="30" fillId="7" borderId="26" xfId="3" applyNumberFormat="1" applyFill="1" applyBorder="1" applyAlignment="1">
      <alignment horizontal="center"/>
    </xf>
    <xf numFmtId="167" fontId="30" fillId="7" borderId="25" xfId="3" applyNumberFormat="1" applyFill="1" applyBorder="1" applyAlignment="1">
      <alignment horizontal="center"/>
    </xf>
    <xf numFmtId="168" fontId="30" fillId="6" borderId="9" xfId="3" applyNumberFormat="1" applyFill="1" applyBorder="1" applyAlignment="1" applyProtection="1">
      <alignment horizontal="center"/>
      <protection locked="0"/>
    </xf>
    <xf numFmtId="168" fontId="30" fillId="6" borderId="26" xfId="3" applyNumberFormat="1" applyFill="1" applyBorder="1" applyAlignment="1" applyProtection="1">
      <alignment horizontal="center"/>
      <protection locked="0"/>
    </xf>
    <xf numFmtId="168" fontId="30" fillId="6" borderId="25" xfId="3" applyNumberFormat="1" applyFill="1" applyBorder="1" applyAlignment="1" applyProtection="1">
      <alignment horizontal="center"/>
      <protection locked="0"/>
    </xf>
    <xf numFmtId="168" fontId="30" fillId="6" borderId="9" xfId="3" applyNumberFormat="1" applyFill="1" applyBorder="1" applyAlignment="1" applyProtection="1">
      <alignment horizontal="center"/>
    </xf>
    <xf numFmtId="168" fontId="30" fillId="6" borderId="26" xfId="3" applyNumberFormat="1" applyFill="1" applyBorder="1" applyAlignment="1" applyProtection="1">
      <alignment horizontal="center"/>
    </xf>
    <xf numFmtId="168" fontId="30" fillId="6" borderId="25" xfId="3" applyNumberFormat="1" applyFill="1" applyBorder="1" applyAlignment="1" applyProtection="1">
      <alignment horizontal="center"/>
    </xf>
    <xf numFmtId="0" fontId="1" fillId="0" borderId="1" xfId="3" applyFont="1" applyBorder="1" applyProtection="1">
      <protection locked="0"/>
    </xf>
    <xf numFmtId="164" fontId="0" fillId="0" borderId="8" xfId="0" applyNumberFormat="1" applyBorder="1" applyAlignment="1" applyProtection="1">
      <alignment horizontal="left" wrapText="1"/>
      <protection locked="0"/>
    </xf>
  </cellXfs>
  <cellStyles count="5">
    <cellStyle name="Hyperlink" xfId="1" builtinId="8"/>
    <cellStyle name="Normal" xfId="0" builtinId="0"/>
    <cellStyle name="Normal 2" xfId="2"/>
    <cellStyle name="Normal 3" xfId="3"/>
    <cellStyle name="Percent 2" xfId="4"/>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9</xdr:col>
      <xdr:colOff>1228725</xdr:colOff>
      <xdr:row>2</xdr:row>
      <xdr:rowOff>38100</xdr:rowOff>
    </xdr:to>
    <xdr:pic>
      <xdr:nvPicPr>
        <xdr:cNvPr id="2167" name="Picture 3" descr="C:\Users\tback\AppData\Local\Microsoft\Windows\INetCache\Content.Outlook\6NVXWNVP\11062018_Think_Kentucky_RTR_Logo (000000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10477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123825</xdr:rowOff>
    </xdr:from>
    <xdr:to>
      <xdr:col>9</xdr:col>
      <xdr:colOff>571500</xdr:colOff>
      <xdr:row>2</xdr:row>
      <xdr:rowOff>57150</xdr:rowOff>
    </xdr:to>
    <xdr:pic>
      <xdr:nvPicPr>
        <xdr:cNvPr id="1205" name="Picture 2" descr="C:\Users\tback\AppData\Local\Microsoft\Windows\INetCache\Content.Outlook\6NVXWNVP\11062018_Think_Kentucky_RTR_Logo (000000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435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0</xdr:row>
      <xdr:rowOff>123825</xdr:rowOff>
    </xdr:from>
    <xdr:to>
      <xdr:col>10</xdr:col>
      <xdr:colOff>428625</xdr:colOff>
      <xdr:row>2</xdr:row>
      <xdr:rowOff>57150</xdr:rowOff>
    </xdr:to>
    <xdr:pic>
      <xdr:nvPicPr>
        <xdr:cNvPr id="7295" name="Picture 2" descr="C:\Users\tback\AppData\Local\Microsoft\Windows\INetCache\Content.Outlook\6NVXWNVP\11062018_Think_Kentucky_RTR_Logo (000000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84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0</xdr:row>
      <xdr:rowOff>133350</xdr:rowOff>
    </xdr:from>
    <xdr:to>
      <xdr:col>9</xdr:col>
      <xdr:colOff>676275</xdr:colOff>
      <xdr:row>2</xdr:row>
      <xdr:rowOff>66675</xdr:rowOff>
    </xdr:to>
    <xdr:pic>
      <xdr:nvPicPr>
        <xdr:cNvPr id="8436" name="Picture 3" descr="C:\Users\tback\AppData\Local\Microsoft\Windows\INetCache\Content.Outlook\6NVXWNVP\11062018_Think_Kentucky_RTR_Logo (000000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133350"/>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HARE\FI%20Applications\Angel\Angel%20Investment%20Act%20Small%20Business%20Application%2007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all Business Application"/>
      <sheetName val="Certification"/>
      <sheetName val="Disclosure"/>
      <sheetName val="OFFICE USE ONLY"/>
      <sheetName val="BSSC USE ONLY"/>
    </sheetNames>
    <sheetDataSet>
      <sheetData sheetId="0" refreshError="1"/>
      <sheetData sheetId="1" refreshError="1"/>
      <sheetData sheetId="2" refreshError="1"/>
      <sheetData sheetId="3" refreshError="1"/>
      <sheetData sheetId="4">
        <row r="97">
          <cell r="F97" t="str">
            <v>Currently Engaged in</v>
          </cell>
        </row>
        <row r="98">
          <cell r="F98" t="str">
            <v>Plan to Engage in</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ir@kyinnovation.com" TargetMode="External"/><Relationship Id="rId7" Type="http://schemas.openxmlformats.org/officeDocument/2006/relationships/drawing" Target="../drawings/drawing1.xml"/><Relationship Id="rId2" Type="http://schemas.openxmlformats.org/officeDocument/2006/relationships/hyperlink" Target="mailto:sbir@kyinnovation.com." TargetMode="External"/><Relationship Id="rId1" Type="http://schemas.openxmlformats.org/officeDocument/2006/relationships/hyperlink" Target="http://www.kyinnovation.com/sbir-sttr-funding-and-match" TargetMode="External"/><Relationship Id="rId6" Type="http://schemas.openxmlformats.org/officeDocument/2006/relationships/printerSettings" Target="../printerSettings/printerSettings1.bin"/><Relationship Id="rId5" Type="http://schemas.openxmlformats.org/officeDocument/2006/relationships/hyperlink" Target="mailto:sbir@kyinnovation.com" TargetMode="External"/><Relationship Id="rId4" Type="http://schemas.openxmlformats.org/officeDocument/2006/relationships/hyperlink" Target="mailto:sbir@kyinnov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17" TargetMode="External"/><Relationship Id="rId2" Type="http://schemas.openxmlformats.org/officeDocument/2006/relationships/hyperlink" Target="https://app.sos.ky.gov/ftsearch/" TargetMode="External"/><Relationship Id="rId1" Type="http://schemas.openxmlformats.org/officeDocument/2006/relationships/hyperlink" Target="http://www.census.gov/cgi-bin/sssd/naics/naicsrch?chart=201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8"/>
  <sheetViews>
    <sheetView tabSelected="1" workbookViewId="0">
      <selection activeCell="B40" sqref="B40"/>
    </sheetView>
  </sheetViews>
  <sheetFormatPr defaultRowHeight="12.75" x14ac:dyDescent="0.2"/>
  <cols>
    <col min="1" max="1" width="3.28515625" customWidth="1"/>
    <col min="8" max="8" width="10.28515625" bestFit="1" customWidth="1"/>
    <col min="10" max="10" width="19.7109375" customWidth="1"/>
  </cols>
  <sheetData>
    <row r="1" spans="1:10" ht="15.75" x14ac:dyDescent="0.25">
      <c r="A1" s="27" t="s">
        <v>162</v>
      </c>
      <c r="B1" s="26"/>
      <c r="C1" s="26"/>
      <c r="D1" s="26"/>
      <c r="E1" s="26"/>
      <c r="F1" s="26"/>
      <c r="G1" s="26"/>
      <c r="H1" s="26"/>
      <c r="I1" s="274"/>
      <c r="J1" s="274"/>
    </row>
    <row r="2" spans="1:10" ht="15.75" x14ac:dyDescent="0.25">
      <c r="A2" s="270" t="s">
        <v>252</v>
      </c>
      <c r="B2" s="271"/>
      <c r="C2" s="271"/>
      <c r="D2" s="271"/>
      <c r="E2" s="271"/>
      <c r="F2" s="271"/>
      <c r="G2" s="271"/>
      <c r="H2" s="271"/>
      <c r="I2" s="274"/>
      <c r="J2" s="274"/>
    </row>
    <row r="3" spans="1:10" ht="15.75" x14ac:dyDescent="0.25">
      <c r="A3" s="270" t="s">
        <v>253</v>
      </c>
      <c r="B3" s="270"/>
      <c r="C3" s="270"/>
      <c r="D3" s="270"/>
      <c r="E3" s="270"/>
      <c r="F3" s="270"/>
      <c r="G3" s="270"/>
      <c r="H3" s="270"/>
      <c r="I3" s="274"/>
      <c r="J3" s="274"/>
    </row>
    <row r="4" spans="1:10" ht="15.75" x14ac:dyDescent="0.25">
      <c r="A4" s="270" t="s">
        <v>254</v>
      </c>
      <c r="B4" s="271"/>
      <c r="C4" s="271"/>
      <c r="D4" s="271"/>
      <c r="E4" s="271"/>
      <c r="F4" s="271"/>
      <c r="G4" s="271"/>
      <c r="H4" s="271"/>
      <c r="J4" s="59" t="str">
        <f>'Project Info'!I5</f>
        <v>Rev 8/2019</v>
      </c>
    </row>
    <row r="5" spans="1:10" x14ac:dyDescent="0.2">
      <c r="J5" s="59"/>
    </row>
    <row r="6" spans="1:10" x14ac:dyDescent="0.2">
      <c r="A6" s="5" t="s">
        <v>163</v>
      </c>
    </row>
    <row r="7" spans="1:10" ht="38.25" customHeight="1" x14ac:dyDescent="0.2">
      <c r="A7" s="272" t="s">
        <v>293</v>
      </c>
      <c r="B7" s="273"/>
      <c r="C7" s="273"/>
      <c r="D7" s="273"/>
      <c r="E7" s="273"/>
      <c r="F7" s="273"/>
      <c r="G7" s="273"/>
      <c r="H7" s="273"/>
      <c r="I7" s="273"/>
      <c r="J7" s="273"/>
    </row>
    <row r="8" spans="1:10" x14ac:dyDescent="0.2">
      <c r="A8" s="275" t="s">
        <v>301</v>
      </c>
      <c r="B8" s="275"/>
      <c r="C8" s="275"/>
      <c r="D8" s="275"/>
      <c r="E8" s="275"/>
      <c r="F8" s="275"/>
      <c r="G8" s="275"/>
      <c r="H8" s="275"/>
      <c r="I8" s="275"/>
      <c r="J8" s="275"/>
    </row>
    <row r="10" spans="1:10" ht="51" customHeight="1" x14ac:dyDescent="0.2">
      <c r="A10" s="272" t="s">
        <v>266</v>
      </c>
      <c r="B10" s="273"/>
      <c r="C10" s="273"/>
      <c r="D10" s="273"/>
      <c r="E10" s="273"/>
      <c r="F10" s="273"/>
      <c r="G10" s="273"/>
      <c r="H10" s="273"/>
      <c r="I10" s="273"/>
      <c r="J10" s="273"/>
    </row>
    <row r="11" spans="1:10" ht="6" customHeight="1" x14ac:dyDescent="0.2">
      <c r="A11" s="25"/>
      <c r="B11" s="25"/>
      <c r="C11" s="25"/>
      <c r="D11" s="25"/>
      <c r="E11" s="25"/>
      <c r="F11" s="25"/>
      <c r="G11" s="25"/>
      <c r="H11" s="25"/>
      <c r="I11" s="25"/>
      <c r="J11" s="25"/>
    </row>
    <row r="12" spans="1:10" ht="25.5" customHeight="1" x14ac:dyDescent="0.2">
      <c r="A12" s="272" t="s">
        <v>294</v>
      </c>
      <c r="B12" s="273"/>
      <c r="C12" s="273"/>
      <c r="D12" s="273"/>
      <c r="E12" s="273"/>
      <c r="F12" s="273"/>
      <c r="G12" s="273"/>
      <c r="H12" s="273"/>
      <c r="I12" s="273"/>
      <c r="J12" s="273"/>
    </row>
    <row r="13" spans="1:10" ht="6.75" customHeight="1" x14ac:dyDescent="0.2">
      <c r="A13" s="25"/>
      <c r="B13" s="25"/>
      <c r="C13" s="25"/>
      <c r="D13" s="25"/>
      <c r="E13" s="25"/>
      <c r="F13" s="25"/>
      <c r="G13" s="25"/>
      <c r="H13" s="25"/>
      <c r="I13" s="25"/>
      <c r="J13" s="25"/>
    </row>
    <row r="14" spans="1:10" ht="12.75" customHeight="1" x14ac:dyDescent="0.2">
      <c r="A14" s="272" t="s">
        <v>386</v>
      </c>
      <c r="B14" s="272"/>
      <c r="C14" s="272"/>
      <c r="D14" s="272"/>
      <c r="E14" s="272"/>
      <c r="F14" s="272"/>
      <c r="G14" s="272"/>
      <c r="H14" s="272"/>
      <c r="I14" s="276" t="s">
        <v>385</v>
      </c>
      <c r="J14" s="276"/>
    </row>
    <row r="15" spans="1:10" s="224" customFormat="1" ht="12.75" customHeight="1" x14ac:dyDescent="0.2">
      <c r="A15" s="277" t="s">
        <v>387</v>
      </c>
      <c r="B15" s="277"/>
      <c r="C15" s="277"/>
      <c r="D15" s="277"/>
      <c r="E15" s="277"/>
      <c r="F15" s="277"/>
      <c r="G15" s="277"/>
      <c r="H15" s="277"/>
      <c r="I15" s="277"/>
      <c r="J15" s="277"/>
    </row>
    <row r="16" spans="1:10" s="224" customFormat="1" ht="12.75" customHeight="1" x14ac:dyDescent="0.2">
      <c r="A16" s="234" t="s">
        <v>388</v>
      </c>
      <c r="B16" s="223"/>
      <c r="C16" s="278" t="s">
        <v>385</v>
      </c>
      <c r="D16" s="278"/>
      <c r="E16" s="278"/>
      <c r="F16" s="223"/>
      <c r="G16" s="223"/>
      <c r="H16" s="223"/>
      <c r="I16" s="233"/>
      <c r="J16" s="233"/>
    </row>
    <row r="17" spans="1:10" ht="6.75" customHeight="1" x14ac:dyDescent="0.2">
      <c r="A17" s="25"/>
      <c r="B17" s="25"/>
      <c r="C17" s="25"/>
      <c r="D17" s="25"/>
      <c r="E17" s="25"/>
      <c r="F17" s="25"/>
      <c r="G17" s="25"/>
      <c r="H17" s="25"/>
      <c r="I17" s="25"/>
      <c r="J17" s="25"/>
    </row>
    <row r="18" spans="1:10" ht="76.5" customHeight="1" x14ac:dyDescent="0.2">
      <c r="A18" s="25"/>
      <c r="B18" s="25"/>
      <c r="C18" s="25"/>
      <c r="D18" s="273" t="s">
        <v>250</v>
      </c>
      <c r="E18" s="273"/>
      <c r="F18" s="273"/>
      <c r="G18" s="273"/>
      <c r="H18" s="273"/>
      <c r="I18" s="25"/>
      <c r="J18" s="25"/>
    </row>
    <row r="19" spans="1:10" ht="7.5" customHeight="1" x14ac:dyDescent="0.2"/>
    <row r="20" spans="1:10" x14ac:dyDescent="0.2">
      <c r="A20" s="5" t="s">
        <v>251</v>
      </c>
    </row>
    <row r="21" spans="1:10" x14ac:dyDescent="0.2">
      <c r="A21" t="s">
        <v>164</v>
      </c>
    </row>
    <row r="22" spans="1:10" ht="6.75" customHeight="1" x14ac:dyDescent="0.2"/>
    <row r="23" spans="1:10" ht="25.5" customHeight="1" x14ac:dyDescent="0.2">
      <c r="A23" s="82" t="s">
        <v>165</v>
      </c>
      <c r="B23" s="272" t="s">
        <v>399</v>
      </c>
      <c r="C23" s="272"/>
      <c r="D23" s="272"/>
      <c r="E23" s="272"/>
      <c r="F23" s="272"/>
      <c r="G23" s="272"/>
      <c r="H23" s="272"/>
      <c r="I23" s="272"/>
      <c r="J23" s="272"/>
    </row>
    <row r="24" spans="1:10" ht="6.75" customHeight="1" x14ac:dyDescent="0.2"/>
    <row r="25" spans="1:10" ht="66" customHeight="1" x14ac:dyDescent="0.2">
      <c r="A25" s="82" t="s">
        <v>166</v>
      </c>
      <c r="B25" s="269" t="s">
        <v>255</v>
      </c>
      <c r="C25" s="269"/>
      <c r="D25" s="269"/>
      <c r="E25" s="269"/>
      <c r="F25" s="269"/>
      <c r="G25" s="269"/>
      <c r="H25" s="269"/>
      <c r="I25" s="269"/>
      <c r="J25" s="269"/>
    </row>
    <row r="26" spans="1:10" ht="6.75" customHeight="1" x14ac:dyDescent="0.2"/>
    <row r="27" spans="1:10" x14ac:dyDescent="0.2">
      <c r="A27" s="3" t="s">
        <v>167</v>
      </c>
      <c r="B27" s="268" t="s">
        <v>295</v>
      </c>
      <c r="C27" s="268"/>
      <c r="D27" s="268"/>
      <c r="E27" s="268"/>
      <c r="F27" s="268"/>
      <c r="G27" s="268"/>
      <c r="H27" s="268"/>
      <c r="I27" s="268"/>
      <c r="J27" s="268"/>
    </row>
    <row r="28" spans="1:10" ht="6.75" customHeight="1" x14ac:dyDescent="0.2"/>
    <row r="29" spans="1:10" ht="40.5" customHeight="1" x14ac:dyDescent="0.2">
      <c r="A29" s="82" t="s">
        <v>233</v>
      </c>
      <c r="B29" s="269" t="s">
        <v>256</v>
      </c>
      <c r="C29" s="269"/>
      <c r="D29" s="269"/>
      <c r="E29" s="269"/>
      <c r="F29" s="269"/>
      <c r="G29" s="269"/>
      <c r="H29" s="269"/>
      <c r="I29" s="269"/>
      <c r="J29" s="269"/>
    </row>
    <row r="30" spans="1:10" ht="6.75" customHeight="1" x14ac:dyDescent="0.2"/>
    <row r="31" spans="1:10" ht="39" customHeight="1" x14ac:dyDescent="0.2">
      <c r="A31" s="82" t="s">
        <v>343</v>
      </c>
      <c r="B31" s="269" t="s">
        <v>265</v>
      </c>
      <c r="C31" s="269"/>
      <c r="D31" s="269"/>
      <c r="E31" s="269"/>
      <c r="F31" s="269"/>
      <c r="G31" s="269"/>
      <c r="H31" s="269"/>
      <c r="I31" s="269"/>
      <c r="J31" s="269"/>
    </row>
    <row r="32" spans="1:10" ht="6.75" customHeight="1" x14ac:dyDescent="0.2"/>
    <row r="33" spans="1:10" x14ac:dyDescent="0.2">
      <c r="A33" s="3" t="s">
        <v>257</v>
      </c>
      <c r="B33" s="268" t="s">
        <v>298</v>
      </c>
      <c r="C33" s="268"/>
      <c r="D33" s="268"/>
      <c r="E33" s="268"/>
      <c r="F33" s="268"/>
      <c r="G33" s="268"/>
      <c r="H33" s="268"/>
      <c r="I33" s="268"/>
      <c r="J33" s="268"/>
    </row>
    <row r="34" spans="1:10" ht="6.75" customHeight="1" x14ac:dyDescent="0.2"/>
    <row r="35" spans="1:10" x14ac:dyDescent="0.2">
      <c r="A35" s="3" t="s">
        <v>258</v>
      </c>
      <c r="B35" s="268" t="s">
        <v>296</v>
      </c>
      <c r="C35" s="268"/>
      <c r="D35" s="268"/>
      <c r="E35" s="268"/>
      <c r="F35" s="268"/>
      <c r="G35" s="268"/>
      <c r="H35" s="268"/>
      <c r="I35" s="268"/>
      <c r="J35" s="268"/>
    </row>
    <row r="36" spans="1:10" ht="6.75" customHeight="1" x14ac:dyDescent="0.2"/>
    <row r="37" spans="1:10" x14ac:dyDescent="0.2">
      <c r="A37" s="3" t="s">
        <v>259</v>
      </c>
      <c r="B37" s="268" t="s">
        <v>297</v>
      </c>
      <c r="C37" s="268"/>
      <c r="D37" s="268"/>
      <c r="E37" s="268"/>
      <c r="F37" s="268"/>
      <c r="G37" s="268"/>
      <c r="H37" s="268"/>
      <c r="I37" s="268"/>
      <c r="J37" s="268"/>
    </row>
    <row r="38" spans="1:10" ht="6.75" customHeight="1" x14ac:dyDescent="0.2"/>
  </sheetData>
  <sheetProtection algorithmName="SHA-512" hashValue="pElEXoFPT6dl6BrKLCRsLhXD7BJN6JHX47nfLEpduKQ5I5WakGL8eQjhRyRF2V4O0bv34BYf83vbd/fujeFS/Q==" saltValue="GHWBKyKcC1je/iIqVJnnvA==" spinCount="100000" sheet="1"/>
  <mergeCells count="21">
    <mergeCell ref="I14:J14"/>
    <mergeCell ref="A15:J15"/>
    <mergeCell ref="C16:E16"/>
    <mergeCell ref="B29:J29"/>
    <mergeCell ref="B23:J23"/>
    <mergeCell ref="B35:J35"/>
    <mergeCell ref="B37:J37"/>
    <mergeCell ref="B31:J31"/>
    <mergeCell ref="A2:H2"/>
    <mergeCell ref="A3:H3"/>
    <mergeCell ref="A4:H4"/>
    <mergeCell ref="A7:J7"/>
    <mergeCell ref="A10:J10"/>
    <mergeCell ref="I1:J3"/>
    <mergeCell ref="A8:J8"/>
    <mergeCell ref="B33:J33"/>
    <mergeCell ref="A12:J12"/>
    <mergeCell ref="B27:J27"/>
    <mergeCell ref="D18:H18"/>
    <mergeCell ref="B25:J25"/>
    <mergeCell ref="A14:H14"/>
  </mergeCells>
  <phoneticPr fontId="10" type="noConversion"/>
  <hyperlinks>
    <hyperlink ref="A8" r:id="rId1"/>
    <hyperlink ref="I14" r:id="rId2"/>
    <hyperlink ref="I14:J14" r:id="rId3" display="sbir@kyinnovation.com."/>
    <hyperlink ref="C16" r:id="rId4"/>
    <hyperlink ref="C16:E16" r:id="rId5" display="sbir@kyinnovation.com."/>
  </hyperlinks>
  <pageMargins left="0.5" right="0.5" top="0.5" bottom="0.5" header="0.25" footer="0.25"/>
  <pageSetup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1"/>
  <sheetViews>
    <sheetView workbookViewId="0">
      <selection activeCell="R74" sqref="R74"/>
    </sheetView>
  </sheetViews>
  <sheetFormatPr defaultRowHeight="12.75" x14ac:dyDescent="0.2"/>
  <cols>
    <col min="10" max="10" width="9.42578125" customWidth="1"/>
    <col min="12" max="13" width="10.5703125" hidden="1" customWidth="1"/>
  </cols>
  <sheetData>
    <row r="1" spans="1:13" ht="15.75" x14ac:dyDescent="0.25">
      <c r="A1" s="19" t="s">
        <v>161</v>
      </c>
      <c r="H1" s="367"/>
      <c r="I1" s="367"/>
      <c r="J1" s="367"/>
    </row>
    <row r="2" spans="1:13" ht="15.75" x14ac:dyDescent="0.25">
      <c r="A2" s="19" t="s">
        <v>267</v>
      </c>
      <c r="H2" s="367"/>
      <c r="I2" s="367"/>
      <c r="J2" s="367"/>
    </row>
    <row r="3" spans="1:13" ht="6.75" customHeight="1" x14ac:dyDescent="0.2">
      <c r="H3" s="367"/>
      <c r="I3" s="367"/>
      <c r="J3" s="367"/>
    </row>
    <row r="4" spans="1:13" x14ac:dyDescent="0.2">
      <c r="A4" s="4" t="s">
        <v>0</v>
      </c>
      <c r="B4" s="343"/>
      <c r="C4" s="344"/>
      <c r="D4" s="345"/>
      <c r="I4" s="59"/>
    </row>
    <row r="5" spans="1:13" x14ac:dyDescent="0.2">
      <c r="A5" s="4" t="s">
        <v>1</v>
      </c>
      <c r="B5" s="4"/>
      <c r="C5" s="4"/>
      <c r="D5" s="4"/>
      <c r="E5" s="4"/>
      <c r="F5" s="4"/>
      <c r="G5" s="23"/>
      <c r="I5" s="59" t="s">
        <v>389</v>
      </c>
      <c r="L5" s="3"/>
      <c r="M5" s="2"/>
    </row>
    <row r="6" spans="1:13" ht="6.75" customHeight="1" x14ac:dyDescent="0.2"/>
    <row r="7" spans="1:13" x14ac:dyDescent="0.2">
      <c r="A7" s="43" t="s">
        <v>168</v>
      </c>
      <c r="B7" s="31"/>
      <c r="C7" s="31"/>
      <c r="D7" s="31"/>
      <c r="E7" s="31"/>
      <c r="F7" s="31"/>
      <c r="G7" s="31"/>
      <c r="H7" s="31"/>
      <c r="I7" s="31"/>
      <c r="J7" s="31"/>
    </row>
    <row r="8" spans="1:13" x14ac:dyDescent="0.2">
      <c r="A8" s="74" t="s">
        <v>246</v>
      </c>
      <c r="B8" s="9"/>
      <c r="C8" s="9"/>
      <c r="D8" s="9"/>
      <c r="E8" s="9"/>
      <c r="F8" s="9"/>
      <c r="G8" s="9"/>
      <c r="H8" s="9"/>
      <c r="I8" s="9"/>
      <c r="J8" s="15"/>
    </row>
    <row r="9" spans="1:13" ht="12.75" customHeight="1" x14ac:dyDescent="0.2">
      <c r="A9" s="347"/>
      <c r="B9" s="348"/>
      <c r="C9" s="348"/>
      <c r="D9" s="348"/>
      <c r="E9" s="348"/>
      <c r="F9" s="348"/>
      <c r="G9" s="348"/>
      <c r="H9" s="348"/>
      <c r="I9" s="348"/>
      <c r="J9" s="349"/>
    </row>
    <row r="10" spans="1:13" x14ac:dyDescent="0.2">
      <c r="A10" s="10" t="s">
        <v>3</v>
      </c>
      <c r="B10" s="11"/>
      <c r="C10" s="11"/>
      <c r="D10" s="11"/>
      <c r="E10" s="11" t="s">
        <v>4</v>
      </c>
      <c r="F10" s="11"/>
      <c r="G10" s="11"/>
      <c r="H10" s="11" t="s">
        <v>6</v>
      </c>
      <c r="I10" s="11" t="s">
        <v>7</v>
      </c>
      <c r="J10" s="13"/>
    </row>
    <row r="11" spans="1:13" ht="12.75" customHeight="1" x14ac:dyDescent="0.2">
      <c r="A11" s="347"/>
      <c r="B11" s="348"/>
      <c r="C11" s="348"/>
      <c r="D11" s="349"/>
      <c r="E11" s="347"/>
      <c r="F11" s="348"/>
      <c r="G11" s="349"/>
      <c r="H11" s="81"/>
      <c r="I11" s="352"/>
      <c r="J11" s="353"/>
    </row>
    <row r="12" spans="1:13" ht="12.75" customHeight="1" x14ac:dyDescent="0.2">
      <c r="A12" s="75" t="s">
        <v>244</v>
      </c>
      <c r="B12" s="11"/>
      <c r="C12" s="11"/>
      <c r="D12" s="11"/>
      <c r="E12" s="11" t="s">
        <v>4</v>
      </c>
      <c r="F12" s="11"/>
      <c r="G12" s="11"/>
      <c r="H12" s="11" t="s">
        <v>6</v>
      </c>
      <c r="I12" s="11" t="s">
        <v>7</v>
      </c>
      <c r="J12" s="13"/>
    </row>
    <row r="13" spans="1:13" ht="12.75" customHeight="1" x14ac:dyDescent="0.2">
      <c r="A13" s="347"/>
      <c r="B13" s="348"/>
      <c r="C13" s="348"/>
      <c r="D13" s="349"/>
      <c r="E13" s="347"/>
      <c r="F13" s="348"/>
      <c r="G13" s="349"/>
      <c r="H13" s="81"/>
      <c r="I13" s="352"/>
      <c r="J13" s="353"/>
    </row>
    <row r="14" spans="1:13" x14ac:dyDescent="0.2">
      <c r="A14" s="10" t="s">
        <v>8</v>
      </c>
      <c r="B14" s="11"/>
      <c r="C14" s="11"/>
      <c r="D14" s="350" t="s">
        <v>234</v>
      </c>
      <c r="E14" s="350"/>
      <c r="F14" s="11" t="s">
        <v>9</v>
      </c>
      <c r="G14" s="11"/>
      <c r="H14" s="11"/>
      <c r="I14" s="11" t="s">
        <v>21</v>
      </c>
      <c r="J14" s="13"/>
    </row>
    <row r="15" spans="1:13" ht="12.75" customHeight="1" x14ac:dyDescent="0.2">
      <c r="A15" s="346"/>
      <c r="B15" s="320"/>
      <c r="C15" s="287"/>
      <c r="D15" s="286"/>
      <c r="E15" s="287"/>
      <c r="F15" s="284"/>
      <c r="G15" s="301"/>
      <c r="H15" s="285"/>
      <c r="I15" s="306"/>
      <c r="J15" s="285"/>
    </row>
    <row r="16" spans="1:13" x14ac:dyDescent="0.2">
      <c r="A16" s="10" t="s">
        <v>235</v>
      </c>
      <c r="B16" s="351" t="s">
        <v>299</v>
      </c>
      <c r="C16" s="351"/>
      <c r="D16" s="351"/>
      <c r="E16" s="351"/>
      <c r="F16" s="351" t="s">
        <v>142</v>
      </c>
      <c r="G16" s="351"/>
      <c r="H16" s="351"/>
      <c r="I16" s="11" t="s">
        <v>143</v>
      </c>
      <c r="J16" s="13"/>
    </row>
    <row r="17" spans="1:12" ht="12.75" customHeight="1" x14ac:dyDescent="0.2">
      <c r="A17" s="21"/>
      <c r="B17" s="347"/>
      <c r="C17" s="348"/>
      <c r="D17" s="348"/>
      <c r="E17" s="349"/>
      <c r="F17" s="347"/>
      <c r="G17" s="348"/>
      <c r="H17" s="349"/>
      <c r="I17" s="358"/>
      <c r="J17" s="355"/>
    </row>
    <row r="18" spans="1:12" x14ac:dyDescent="0.2">
      <c r="A18" s="10" t="s">
        <v>144</v>
      </c>
      <c r="B18" s="11"/>
      <c r="C18" s="11"/>
      <c r="D18" s="11"/>
      <c r="E18" s="11"/>
      <c r="F18" s="11" t="s">
        <v>145</v>
      </c>
      <c r="G18" s="11"/>
      <c r="H18" s="11"/>
      <c r="I18" s="11"/>
      <c r="J18" s="13"/>
    </row>
    <row r="19" spans="1:12" ht="12.75" customHeight="1" x14ac:dyDescent="0.2">
      <c r="A19" s="300"/>
      <c r="B19" s="301"/>
      <c r="C19" s="301"/>
      <c r="D19" s="301"/>
      <c r="E19" s="285"/>
      <c r="F19" s="306"/>
      <c r="G19" s="301"/>
      <c r="H19" s="301"/>
      <c r="I19" s="301"/>
      <c r="J19" s="285"/>
    </row>
    <row r="20" spans="1:12" ht="13.15" customHeight="1" x14ac:dyDescent="0.2">
      <c r="A20" s="60"/>
      <c r="B20" s="356" t="s">
        <v>208</v>
      </c>
      <c r="C20" s="357"/>
      <c r="D20" s="357"/>
      <c r="E20" s="357"/>
      <c r="F20" s="357"/>
      <c r="G20" s="357"/>
      <c r="H20" s="357"/>
      <c r="I20" s="357"/>
      <c r="J20" s="23"/>
    </row>
    <row r="21" spans="1:12" ht="6.75" customHeight="1" x14ac:dyDescent="0.2">
      <c r="A21" s="52"/>
      <c r="B21" s="7"/>
      <c r="C21" s="7"/>
      <c r="D21" s="7"/>
      <c r="E21" s="7"/>
      <c r="F21" s="7"/>
      <c r="G21" s="7"/>
      <c r="H21" s="7"/>
      <c r="I21" s="7"/>
      <c r="J21" s="16"/>
    </row>
    <row r="22" spans="1:12" ht="38.25" customHeight="1" x14ac:dyDescent="0.2">
      <c r="A22" s="371" t="s">
        <v>155</v>
      </c>
      <c r="B22" s="372"/>
      <c r="C22" s="372"/>
      <c r="D22" s="372"/>
      <c r="E22" s="372"/>
      <c r="F22" s="372"/>
      <c r="G22" s="372"/>
      <c r="H22" s="372"/>
      <c r="I22" s="372"/>
      <c r="J22" s="373"/>
    </row>
    <row r="23" spans="1:12" x14ac:dyDescent="0.2">
      <c r="A23" s="24"/>
      <c r="B23" s="6" t="s">
        <v>157</v>
      </c>
      <c r="C23" s="7"/>
      <c r="D23" s="7"/>
      <c r="E23" s="7"/>
      <c r="F23" s="7"/>
      <c r="G23" s="7"/>
      <c r="H23" s="7"/>
      <c r="I23" s="7"/>
      <c r="J23" s="16"/>
    </row>
    <row r="24" spans="1:12" ht="25.5" customHeight="1" x14ac:dyDescent="0.2">
      <c r="A24" s="347"/>
      <c r="B24" s="348"/>
      <c r="C24" s="348"/>
      <c r="D24" s="348"/>
      <c r="E24" s="348"/>
      <c r="F24" s="348"/>
      <c r="G24" s="348"/>
      <c r="H24" s="348"/>
      <c r="I24" s="348"/>
      <c r="J24" s="349"/>
    </row>
    <row r="25" spans="1:12" ht="6.75" customHeight="1" x14ac:dyDescent="0.2">
      <c r="A25" s="40"/>
      <c r="B25" s="41"/>
      <c r="C25" s="41"/>
      <c r="D25" s="41"/>
      <c r="E25" s="41"/>
      <c r="F25" s="41"/>
      <c r="G25" s="41"/>
      <c r="H25" s="41"/>
      <c r="I25" s="41"/>
      <c r="J25" s="42"/>
    </row>
    <row r="26" spans="1:12" x14ac:dyDescent="0.2">
      <c r="A26" s="43" t="s">
        <v>332</v>
      </c>
      <c r="B26" s="31"/>
      <c r="C26" s="31"/>
      <c r="D26" s="31"/>
      <c r="E26" s="31"/>
      <c r="F26" s="31"/>
      <c r="G26" s="31"/>
      <c r="H26" s="31"/>
      <c r="I26" s="31"/>
      <c r="J26" s="31"/>
      <c r="L26" s="2"/>
    </row>
    <row r="27" spans="1:12" x14ac:dyDescent="0.2">
      <c r="A27" s="8" t="s">
        <v>3</v>
      </c>
      <c r="B27" s="9"/>
      <c r="C27" s="9"/>
      <c r="D27" s="9"/>
      <c r="E27" s="9" t="s">
        <v>4</v>
      </c>
      <c r="F27" s="9"/>
      <c r="G27" s="9"/>
      <c r="H27" s="9" t="s">
        <v>6</v>
      </c>
      <c r="I27" s="9" t="s">
        <v>7</v>
      </c>
      <c r="J27" s="15"/>
    </row>
    <row r="28" spans="1:12" x14ac:dyDescent="0.2">
      <c r="A28" s="347"/>
      <c r="B28" s="348"/>
      <c r="C28" s="348"/>
      <c r="D28" s="349"/>
      <c r="E28" s="347"/>
      <c r="F28" s="348"/>
      <c r="G28" s="349"/>
      <c r="H28" s="80" t="s">
        <v>199</v>
      </c>
      <c r="I28" s="354"/>
      <c r="J28" s="355"/>
    </row>
    <row r="29" spans="1:12" x14ac:dyDescent="0.2">
      <c r="A29" s="10" t="s">
        <v>5</v>
      </c>
      <c r="B29" s="11"/>
      <c r="C29" s="364" t="s">
        <v>364</v>
      </c>
      <c r="D29" s="364"/>
      <c r="E29" s="364"/>
      <c r="F29" s="364"/>
      <c r="G29" s="364"/>
      <c r="H29" s="364"/>
      <c r="I29" s="364"/>
      <c r="J29" s="365"/>
    </row>
    <row r="30" spans="1:12" ht="12.75" customHeight="1" x14ac:dyDescent="0.2">
      <c r="A30" s="284"/>
      <c r="B30" s="285"/>
      <c r="C30" s="366" t="str">
        <f>IF(J30="No","If awarded, applicant will have 90 days from Agreement date to become a Kentucky-based business and show evidence of federal approval of move.","")</f>
        <v/>
      </c>
      <c r="D30" s="366"/>
      <c r="E30" s="366"/>
      <c r="F30" s="366"/>
      <c r="G30" s="366"/>
      <c r="H30" s="366"/>
      <c r="I30" s="366"/>
      <c r="J30" s="189"/>
    </row>
    <row r="31" spans="1:12" ht="12.75" customHeight="1" x14ac:dyDescent="0.2">
      <c r="A31" s="176"/>
      <c r="B31" s="176"/>
      <c r="C31" s="366"/>
      <c r="D31" s="366"/>
      <c r="E31" s="366"/>
      <c r="F31" s="366"/>
      <c r="G31" s="366"/>
      <c r="H31" s="366"/>
      <c r="I31" s="366"/>
      <c r="J31" s="177"/>
    </row>
    <row r="32" spans="1:12" x14ac:dyDescent="0.2">
      <c r="A32" s="75" t="s">
        <v>235</v>
      </c>
      <c r="B32" s="322" t="s">
        <v>269</v>
      </c>
      <c r="C32" s="359"/>
      <c r="D32" s="359"/>
      <c r="E32" s="359"/>
      <c r="F32" s="322" t="s">
        <v>243</v>
      </c>
      <c r="G32" s="359"/>
      <c r="H32" s="359"/>
      <c r="I32" s="322" t="s">
        <v>143</v>
      </c>
      <c r="J32" s="360"/>
    </row>
    <row r="33" spans="1:10" ht="12.75" customHeight="1" x14ac:dyDescent="0.2">
      <c r="A33" s="21"/>
      <c r="B33" s="347"/>
      <c r="C33" s="348"/>
      <c r="D33" s="348"/>
      <c r="E33" s="349"/>
      <c r="F33" s="347"/>
      <c r="G33" s="348"/>
      <c r="H33" s="349"/>
      <c r="I33" s="358"/>
      <c r="J33" s="355"/>
    </row>
    <row r="34" spans="1:10" ht="12.75" customHeight="1" x14ac:dyDescent="0.2">
      <c r="A34" s="75" t="s">
        <v>235</v>
      </c>
      <c r="B34" s="322" t="s">
        <v>268</v>
      </c>
      <c r="C34" s="359"/>
      <c r="D34" s="359"/>
      <c r="E34" s="359"/>
      <c r="F34" s="322" t="s">
        <v>243</v>
      </c>
      <c r="G34" s="359"/>
      <c r="H34" s="359"/>
      <c r="I34" s="322" t="s">
        <v>143</v>
      </c>
      <c r="J34" s="360"/>
    </row>
    <row r="35" spans="1:10" ht="12.75" customHeight="1" x14ac:dyDescent="0.2">
      <c r="A35" s="21"/>
      <c r="B35" s="347"/>
      <c r="C35" s="348"/>
      <c r="D35" s="348"/>
      <c r="E35" s="349"/>
      <c r="F35" s="347"/>
      <c r="G35" s="348"/>
      <c r="H35" s="349"/>
      <c r="I35" s="358"/>
      <c r="J35" s="355"/>
    </row>
    <row r="36" spans="1:10" ht="12.75" customHeight="1" x14ac:dyDescent="0.2">
      <c r="A36" s="75" t="s">
        <v>235</v>
      </c>
      <c r="B36" s="322" t="s">
        <v>300</v>
      </c>
      <c r="C36" s="359"/>
      <c r="D36" s="359"/>
      <c r="E36" s="359"/>
      <c r="F36" s="322" t="s">
        <v>243</v>
      </c>
      <c r="G36" s="359"/>
      <c r="H36" s="359"/>
      <c r="I36" s="322" t="s">
        <v>143</v>
      </c>
      <c r="J36" s="360"/>
    </row>
    <row r="37" spans="1:10" ht="12.75" customHeight="1" x14ac:dyDescent="0.2">
      <c r="A37" s="21"/>
      <c r="B37" s="347"/>
      <c r="C37" s="348"/>
      <c r="D37" s="348"/>
      <c r="E37" s="349"/>
      <c r="F37" s="347"/>
      <c r="G37" s="348"/>
      <c r="H37" s="349"/>
      <c r="I37" s="358"/>
      <c r="J37" s="355"/>
    </row>
    <row r="38" spans="1:10" ht="4.5" customHeight="1" x14ac:dyDescent="0.2">
      <c r="A38" s="40"/>
      <c r="B38" s="41"/>
      <c r="C38" s="41"/>
      <c r="D38" s="41"/>
      <c r="E38" s="41"/>
      <c r="F38" s="41"/>
      <c r="G38" s="45"/>
      <c r="H38" s="45"/>
      <c r="I38" s="45"/>
      <c r="J38" s="46"/>
    </row>
    <row r="39" spans="1:10" x14ac:dyDescent="0.2">
      <c r="A39" s="43" t="s">
        <v>147</v>
      </c>
      <c r="B39" s="31"/>
      <c r="C39" s="31"/>
      <c r="D39" s="31"/>
      <c r="E39" s="31"/>
      <c r="F39" s="31"/>
      <c r="G39" s="31"/>
      <c r="H39" s="31"/>
      <c r="I39" s="31"/>
      <c r="J39" s="31"/>
    </row>
    <row r="40" spans="1:10" ht="69.75" customHeight="1" x14ac:dyDescent="0.2">
      <c r="A40" s="361" t="s">
        <v>203</v>
      </c>
      <c r="B40" s="362"/>
      <c r="C40" s="362"/>
      <c r="D40" s="362"/>
      <c r="E40" s="362"/>
      <c r="F40" s="362"/>
      <c r="G40" s="362"/>
      <c r="H40" s="362"/>
      <c r="I40" s="362"/>
      <c r="J40" s="363"/>
    </row>
    <row r="41" spans="1:10" ht="6.75" customHeight="1" x14ac:dyDescent="0.2">
      <c r="A41" s="52"/>
      <c r="B41" s="7"/>
      <c r="C41" s="7"/>
      <c r="D41" s="7"/>
      <c r="E41" s="7"/>
      <c r="F41" s="7"/>
      <c r="G41" s="7"/>
      <c r="H41" s="7"/>
      <c r="I41" s="7"/>
      <c r="J41" s="16"/>
    </row>
    <row r="42" spans="1:10" ht="25.5" customHeight="1" x14ac:dyDescent="0.2">
      <c r="A42" s="298" t="s">
        <v>200</v>
      </c>
      <c r="B42" s="299"/>
      <c r="C42" s="299"/>
      <c r="D42" s="54" t="s">
        <v>201</v>
      </c>
      <c r="E42" s="296" t="s">
        <v>213</v>
      </c>
      <c r="F42" s="297"/>
      <c r="G42" s="18" t="s">
        <v>6</v>
      </c>
      <c r="H42" s="297" t="s">
        <v>149</v>
      </c>
      <c r="I42" s="297"/>
      <c r="J42" s="53" t="s">
        <v>148</v>
      </c>
    </row>
    <row r="43" spans="1:10" ht="12.75" customHeight="1" x14ac:dyDescent="0.2">
      <c r="A43" s="288"/>
      <c r="B43" s="289"/>
      <c r="C43" s="289"/>
      <c r="D43" s="179"/>
      <c r="E43" s="284"/>
      <c r="F43" s="285"/>
      <c r="G43" s="20"/>
      <c r="H43" s="286"/>
      <c r="I43" s="287"/>
      <c r="J43" s="22"/>
    </row>
    <row r="44" spans="1:10" x14ac:dyDescent="0.2">
      <c r="A44" s="288"/>
      <c r="B44" s="289"/>
      <c r="C44" s="289"/>
      <c r="D44" s="179"/>
      <c r="E44" s="284"/>
      <c r="F44" s="285"/>
      <c r="G44" s="20"/>
      <c r="H44" s="286"/>
      <c r="I44" s="287"/>
      <c r="J44" s="22"/>
    </row>
    <row r="45" spans="1:10" x14ac:dyDescent="0.2">
      <c r="A45" s="288"/>
      <c r="B45" s="289"/>
      <c r="C45" s="289"/>
      <c r="D45" s="179"/>
      <c r="E45" s="284"/>
      <c r="F45" s="285"/>
      <c r="G45" s="20"/>
      <c r="H45" s="286"/>
      <c r="I45" s="287"/>
      <c r="J45" s="22"/>
    </row>
    <row r="46" spans="1:10" x14ac:dyDescent="0.2">
      <c r="A46" s="288"/>
      <c r="B46" s="289"/>
      <c r="C46" s="289"/>
      <c r="D46" s="179"/>
      <c r="E46" s="284"/>
      <c r="F46" s="285"/>
      <c r="G46" s="20"/>
      <c r="H46" s="286"/>
      <c r="I46" s="287"/>
      <c r="J46" s="22"/>
    </row>
    <row r="47" spans="1:10" x14ac:dyDescent="0.2">
      <c r="A47" s="288"/>
      <c r="B47" s="289"/>
      <c r="C47" s="289"/>
      <c r="D47" s="179"/>
      <c r="E47" s="284"/>
      <c r="F47" s="285"/>
      <c r="G47" s="20"/>
      <c r="H47" s="286"/>
      <c r="I47" s="287"/>
      <c r="J47" s="22"/>
    </row>
    <row r="48" spans="1:10" x14ac:dyDescent="0.2">
      <c r="A48" s="374" t="s">
        <v>212</v>
      </c>
      <c r="B48" s="375"/>
      <c r="C48" s="375"/>
      <c r="D48" s="375"/>
      <c r="E48" s="375"/>
      <c r="F48" s="61" t="s">
        <v>327</v>
      </c>
      <c r="G48" s="302"/>
      <c r="H48" s="303"/>
      <c r="I48" s="303"/>
      <c r="J48" s="304"/>
    </row>
    <row r="49" spans="1:15" x14ac:dyDescent="0.2">
      <c r="A49" s="61" t="s">
        <v>328</v>
      </c>
      <c r="B49" s="300"/>
      <c r="C49" s="301"/>
      <c r="D49" s="301"/>
      <c r="E49" s="301"/>
      <c r="F49" s="61" t="s">
        <v>329</v>
      </c>
      <c r="G49" s="302"/>
      <c r="H49" s="303"/>
      <c r="I49" s="303"/>
      <c r="J49" s="304"/>
    </row>
    <row r="50" spans="1:15" x14ac:dyDescent="0.2">
      <c r="A50" s="62" t="s">
        <v>330</v>
      </c>
      <c r="B50" s="300"/>
      <c r="C50" s="301"/>
      <c r="D50" s="301"/>
      <c r="E50" s="285"/>
      <c r="F50" s="63" t="s">
        <v>331</v>
      </c>
      <c r="G50" s="302"/>
      <c r="H50" s="303"/>
      <c r="I50" s="303"/>
      <c r="J50" s="304"/>
    </row>
    <row r="51" spans="1:15" ht="12.75" customHeight="1" x14ac:dyDescent="0.2">
      <c r="A51" s="376" t="s">
        <v>242</v>
      </c>
      <c r="B51" s="377"/>
      <c r="C51" s="377"/>
      <c r="D51" s="377"/>
      <c r="E51" s="377"/>
      <c r="F51" s="378"/>
      <c r="G51" s="23"/>
      <c r="H51" s="56"/>
      <c r="I51" s="56"/>
      <c r="J51" s="57"/>
    </row>
    <row r="52" spans="1:15" ht="12.75" customHeight="1" x14ac:dyDescent="0.2">
      <c r="A52" s="305"/>
      <c r="B52" s="305"/>
      <c r="C52" s="305"/>
      <c r="D52" s="305"/>
      <c r="E52" s="305"/>
      <c r="F52" s="305"/>
      <c r="G52" s="305"/>
      <c r="H52" s="305"/>
      <c r="I52" s="305"/>
      <c r="J52" s="305"/>
    </row>
    <row r="53" spans="1:15" x14ac:dyDescent="0.2">
      <c r="A53" s="68" t="s">
        <v>398</v>
      </c>
      <c r="B53" s="67"/>
      <c r="C53" s="67"/>
      <c r="D53" s="67"/>
      <c r="E53" s="67"/>
      <c r="F53" s="67"/>
      <c r="G53" s="67"/>
      <c r="H53" s="67"/>
      <c r="I53" s="67"/>
      <c r="J53" s="67"/>
      <c r="K53" s="65"/>
      <c r="L53" s="66"/>
    </row>
    <row r="54" spans="1:15" ht="50.25" customHeight="1" x14ac:dyDescent="0.2">
      <c r="A54" s="290" t="s">
        <v>390</v>
      </c>
      <c r="B54" s="291"/>
      <c r="C54" s="291"/>
      <c r="D54" s="291"/>
      <c r="E54" s="291"/>
      <c r="F54" s="291"/>
      <c r="G54" s="291"/>
      <c r="H54" s="291"/>
      <c r="I54" s="291"/>
      <c r="J54" s="292"/>
    </row>
    <row r="55" spans="1:15" ht="4.5" customHeight="1" x14ac:dyDescent="0.2">
      <c r="A55" s="293"/>
      <c r="B55" s="294"/>
      <c r="C55" s="294"/>
      <c r="D55" s="294"/>
      <c r="E55" s="294"/>
      <c r="F55" s="294"/>
      <c r="G55" s="294"/>
      <c r="H55" s="294"/>
      <c r="I55" s="294"/>
      <c r="J55" s="295"/>
    </row>
    <row r="56" spans="1:15" ht="12.75" customHeight="1" x14ac:dyDescent="0.2">
      <c r="A56" s="321" t="s">
        <v>396</v>
      </c>
      <c r="B56" s="322"/>
      <c r="C56" s="322"/>
      <c r="D56" s="322"/>
      <c r="E56" s="309"/>
      <c r="F56" s="309"/>
      <c r="G56" s="307" t="s">
        <v>397</v>
      </c>
      <c r="H56" s="307"/>
      <c r="I56" s="307"/>
      <c r="J56" s="308"/>
    </row>
    <row r="57" spans="1:15" ht="25.5" customHeight="1" x14ac:dyDescent="0.2">
      <c r="A57" s="286"/>
      <c r="B57" s="320"/>
      <c r="C57" s="320"/>
      <c r="D57" s="320"/>
      <c r="E57" s="318"/>
      <c r="F57" s="319"/>
      <c r="G57" s="307"/>
      <c r="H57" s="307"/>
      <c r="I57" s="307"/>
      <c r="J57" s="308"/>
    </row>
    <row r="58" spans="1:15" ht="6" customHeight="1" x14ac:dyDescent="0.2">
      <c r="A58" s="69"/>
      <c r="B58" s="44"/>
      <c r="C58" s="44"/>
      <c r="D58" s="70"/>
      <c r="E58" s="70"/>
      <c r="F58" s="70"/>
      <c r="G58" s="70"/>
      <c r="H58" s="70"/>
      <c r="I58" s="70"/>
      <c r="J58" s="71"/>
    </row>
    <row r="59" spans="1:15" ht="171.75" customHeight="1" x14ac:dyDescent="0.2">
      <c r="A59" s="310"/>
      <c r="B59" s="311"/>
      <c r="C59" s="311"/>
      <c r="D59" s="311"/>
      <c r="E59" s="311"/>
      <c r="F59" s="311"/>
      <c r="G59" s="311"/>
      <c r="H59" s="311"/>
      <c r="I59" s="311"/>
      <c r="J59" s="312"/>
      <c r="O59" s="95"/>
    </row>
    <row r="60" spans="1:15" ht="7.5" customHeight="1" x14ac:dyDescent="0.2">
      <c r="A60" s="336"/>
      <c r="B60" s="336"/>
      <c r="C60" s="336"/>
      <c r="D60" s="336"/>
      <c r="E60" s="336"/>
      <c r="F60" s="336"/>
      <c r="G60" s="336"/>
      <c r="H60" s="336"/>
      <c r="I60" s="336"/>
      <c r="J60" s="336"/>
    </row>
    <row r="61" spans="1:15" ht="12.75" customHeight="1" x14ac:dyDescent="0.2">
      <c r="A61" s="337" t="s">
        <v>335</v>
      </c>
      <c r="B61" s="337"/>
      <c r="C61" s="337"/>
      <c r="D61" s="337"/>
      <c r="E61" s="337"/>
      <c r="F61" s="337"/>
      <c r="G61" s="337"/>
      <c r="H61" s="337"/>
      <c r="I61" s="337"/>
      <c r="J61" s="337"/>
    </row>
    <row r="62" spans="1:15" ht="5.25" customHeight="1" x14ac:dyDescent="0.2">
      <c r="A62" s="98"/>
      <c r="B62" s="97"/>
      <c r="C62" s="97"/>
      <c r="D62" s="97"/>
      <c r="E62" s="97"/>
      <c r="F62" s="97"/>
      <c r="G62" s="97"/>
      <c r="H62" s="97"/>
      <c r="I62" s="97"/>
      <c r="J62" s="99"/>
    </row>
    <row r="63" spans="1:15" ht="12.75" customHeight="1" x14ac:dyDescent="0.2">
      <c r="A63" s="323" t="s">
        <v>302</v>
      </c>
      <c r="B63" s="338"/>
      <c r="C63" s="96"/>
      <c r="D63" s="339" t="s">
        <v>315</v>
      </c>
      <c r="E63" s="340"/>
      <c r="F63" s="340"/>
      <c r="G63" s="340"/>
      <c r="H63" s="341"/>
      <c r="I63" s="342"/>
      <c r="J63" s="342"/>
      <c r="L63" s="107" t="s">
        <v>367</v>
      </c>
    </row>
    <row r="64" spans="1:15" ht="6" customHeight="1" x14ac:dyDescent="0.2">
      <c r="A64" s="333"/>
      <c r="B64" s="334"/>
      <c r="C64" s="334"/>
      <c r="D64" s="334"/>
      <c r="E64" s="334"/>
      <c r="F64" s="334"/>
      <c r="G64" s="334"/>
      <c r="H64" s="334"/>
      <c r="I64" s="334"/>
      <c r="J64" s="335"/>
    </row>
    <row r="65" spans="1:13" ht="12.75" customHeight="1" x14ac:dyDescent="0.2">
      <c r="A65" s="331" t="s">
        <v>316</v>
      </c>
      <c r="B65" s="332"/>
      <c r="C65" s="96"/>
      <c r="D65" s="100" t="s">
        <v>326</v>
      </c>
      <c r="E65" s="329"/>
      <c r="F65" s="330"/>
      <c r="G65" s="327" t="s">
        <v>324</v>
      </c>
      <c r="H65" s="327"/>
      <c r="I65" s="328"/>
      <c r="J65" s="190"/>
      <c r="L65" s="160" t="b">
        <f>AND(E65="Phase I")</f>
        <v>0</v>
      </c>
    </row>
    <row r="66" spans="1:13" ht="6" customHeight="1" x14ac:dyDescent="0.2">
      <c r="A66" s="333"/>
      <c r="B66" s="334"/>
      <c r="C66" s="334"/>
      <c r="D66" s="334"/>
      <c r="E66" s="334"/>
      <c r="F66" s="334"/>
      <c r="G66" s="334"/>
      <c r="H66" s="334"/>
      <c r="I66" s="334"/>
      <c r="J66" s="335"/>
    </row>
    <row r="67" spans="1:13" s="109" customFormat="1" ht="51" customHeight="1" x14ac:dyDescent="0.2">
      <c r="A67" s="279" t="str">
        <f>IF(E65="Phase I",L67,IF(E65="Phase II Year 1",L63,IF(E65="Phase II Year 2",L69,IF(E65="Phase Iib",L68,""))))</f>
        <v/>
      </c>
      <c r="B67" s="280"/>
      <c r="C67" s="280"/>
      <c r="D67" s="280"/>
      <c r="E67" s="280"/>
      <c r="F67" s="280"/>
      <c r="G67" s="280"/>
      <c r="H67" s="280"/>
      <c r="I67" s="280"/>
      <c r="J67" s="194"/>
      <c r="L67" s="107" t="s">
        <v>365</v>
      </c>
    </row>
    <row r="68" spans="1:13" s="109" customFormat="1" ht="12.75" customHeight="1" x14ac:dyDescent="0.2">
      <c r="A68" s="281" t="str">
        <f>IF(J67="No","Based on your answer to this question, your project does not appear to qualify for matching funds","")</f>
        <v/>
      </c>
      <c r="B68" s="282"/>
      <c r="C68" s="282"/>
      <c r="D68" s="282"/>
      <c r="E68" s="282"/>
      <c r="F68" s="282"/>
      <c r="G68" s="282"/>
      <c r="H68" s="282"/>
      <c r="I68" s="282"/>
      <c r="J68" s="283"/>
      <c r="L68" s="178" t="s">
        <v>368</v>
      </c>
    </row>
    <row r="69" spans="1:13" ht="12.75" customHeight="1" x14ac:dyDescent="0.2">
      <c r="A69" s="331" t="s">
        <v>325</v>
      </c>
      <c r="B69" s="332"/>
      <c r="C69" s="310"/>
      <c r="D69" s="311"/>
      <c r="E69" s="311"/>
      <c r="F69" s="311"/>
      <c r="G69" s="311"/>
      <c r="H69" s="311"/>
      <c r="I69" s="311"/>
      <c r="J69" s="312"/>
      <c r="L69" s="107" t="s">
        <v>366</v>
      </c>
    </row>
    <row r="70" spans="1:13" ht="9" customHeight="1" x14ac:dyDescent="0.2">
      <c r="A70" s="101"/>
      <c r="B70" s="102"/>
      <c r="C70" s="102"/>
      <c r="D70" s="102"/>
      <c r="E70" s="102"/>
      <c r="F70" s="102"/>
      <c r="G70" s="102"/>
      <c r="H70" s="102"/>
      <c r="I70" s="102"/>
      <c r="J70" s="104"/>
    </row>
    <row r="71" spans="1:13" ht="12.75" customHeight="1" x14ac:dyDescent="0.2">
      <c r="A71" s="323" t="s">
        <v>333</v>
      </c>
      <c r="B71" s="324"/>
      <c r="C71" s="153"/>
      <c r="D71" s="325" t="s">
        <v>334</v>
      </c>
      <c r="E71" s="326"/>
      <c r="F71" s="326"/>
      <c r="G71" s="326"/>
      <c r="H71" s="326"/>
      <c r="I71" s="326"/>
      <c r="J71" s="153"/>
      <c r="L71" s="160">
        <f>IF(L65=TRUE,0.6,0.8)</f>
        <v>0.8</v>
      </c>
    </row>
    <row r="72" spans="1:13" ht="12.75" customHeight="1" x14ac:dyDescent="0.2">
      <c r="A72" s="10"/>
      <c r="B72" s="11"/>
      <c r="C72" s="11"/>
      <c r="D72" s="11"/>
      <c r="E72" s="11"/>
      <c r="F72" s="11"/>
      <c r="G72" s="11"/>
      <c r="H72" s="11"/>
      <c r="I72" s="11"/>
      <c r="J72" s="184" t="str">
        <f>IF(C71=0,"",IF(J71&gt;C71,"Error: unspent balance cannot exceed federal grant amount; correct before proceeding ",""))</f>
        <v/>
      </c>
    </row>
    <row r="73" spans="1:13" s="109" customFormat="1" ht="12.75" customHeight="1" x14ac:dyDescent="0.2">
      <c r="A73" s="75" t="s">
        <v>361</v>
      </c>
      <c r="B73" s="11"/>
      <c r="C73" s="11"/>
      <c r="D73" s="191"/>
      <c r="E73" s="180"/>
      <c r="F73" s="180"/>
      <c r="G73" s="180"/>
      <c r="H73" s="180"/>
      <c r="I73" s="180"/>
      <c r="J73" s="182" t="s">
        <v>369</v>
      </c>
      <c r="L73" s="160">
        <f>IF(J71=0,0,J71/C71)</f>
        <v>0</v>
      </c>
    </row>
    <row r="74" spans="1:13" s="109" customFormat="1" ht="12.75" customHeight="1" x14ac:dyDescent="0.2">
      <c r="A74" s="17"/>
      <c r="B74" s="108"/>
      <c r="C74" s="108"/>
      <c r="D74" s="108"/>
      <c r="E74" s="181"/>
      <c r="F74" s="181"/>
      <c r="G74" s="181"/>
      <c r="H74" s="181"/>
      <c r="I74" s="183" t="s">
        <v>370</v>
      </c>
      <c r="J74" s="192" t="str">
        <f>IF(D73="","",EDATE(D73,12))</f>
        <v/>
      </c>
    </row>
    <row r="75" spans="1:13" ht="12.75" customHeight="1" x14ac:dyDescent="0.2">
      <c r="A75" s="43" t="s">
        <v>336</v>
      </c>
      <c r="B75" s="31"/>
      <c r="C75" s="31"/>
      <c r="D75" s="31"/>
      <c r="E75" s="31"/>
      <c r="F75" s="31"/>
      <c r="G75" s="31"/>
      <c r="H75" s="31"/>
      <c r="I75" s="31"/>
      <c r="J75" s="31"/>
    </row>
    <row r="76" spans="1:13" ht="7.5" customHeight="1" x14ac:dyDescent="0.2">
      <c r="A76" s="313"/>
      <c r="B76" s="314"/>
      <c r="C76" s="314"/>
      <c r="D76" s="314"/>
      <c r="E76" s="314"/>
      <c r="F76" s="314"/>
      <c r="G76" s="314"/>
      <c r="H76" s="314"/>
      <c r="I76" s="314"/>
      <c r="J76" s="315"/>
    </row>
    <row r="77" spans="1:13" s="109" customFormat="1" ht="12.75" customHeight="1" x14ac:dyDescent="0.2">
      <c r="A77" s="157" t="s">
        <v>371</v>
      </c>
      <c r="B77" s="156"/>
      <c r="C77" s="156"/>
      <c r="D77" s="156"/>
      <c r="E77" s="156"/>
      <c r="F77" s="156"/>
      <c r="G77" s="156"/>
      <c r="H77" s="156"/>
      <c r="I77" s="156"/>
      <c r="J77" s="159">
        <f>L77</f>
        <v>0</v>
      </c>
      <c r="L77" s="160">
        <f>IF(E65="",0,IF(J71=0,0,IF(L73/L71&lt;1,J71,L79)))</f>
        <v>0</v>
      </c>
    </row>
    <row r="78" spans="1:13" s="109" customFormat="1" ht="12.75" customHeight="1" x14ac:dyDescent="0.2">
      <c r="A78" s="187" t="str">
        <f>IF('Budget Template'!H61&lt;&gt;E79,"Grand Total from Budget Template should equal match funds requested below","")</f>
        <v/>
      </c>
      <c r="B78" s="154"/>
      <c r="C78" s="154"/>
      <c r="D78" s="154"/>
      <c r="E78" s="154"/>
      <c r="F78" s="154"/>
      <c r="G78" s="154"/>
      <c r="H78" s="154"/>
      <c r="I78" s="154"/>
      <c r="J78" s="155"/>
    </row>
    <row r="79" spans="1:13" ht="12.75" customHeight="1" x14ac:dyDescent="0.2">
      <c r="A79" s="105" t="s">
        <v>337</v>
      </c>
      <c r="B79" s="11"/>
      <c r="C79" s="11"/>
      <c r="D79" s="11"/>
      <c r="E79" s="161"/>
      <c r="F79" s="103"/>
      <c r="G79" s="327" t="s">
        <v>338</v>
      </c>
      <c r="H79" s="327"/>
      <c r="I79" s="328"/>
      <c r="J79" s="235"/>
      <c r="L79" s="160">
        <f>IF(L65=TRUE,M79,M80)</f>
        <v>0</v>
      </c>
      <c r="M79" s="160">
        <f>IF(C71&lt;150000,C71,150000)</f>
        <v>0</v>
      </c>
    </row>
    <row r="80" spans="1:13" ht="13.5" thickBot="1" x14ac:dyDescent="0.25">
      <c r="A80" s="316" t="str">
        <f>IF(E79=0,"",IF(E79&gt;J77,"Error: Kentucky match funds requested exceeds eligible amount for this project",""))</f>
        <v/>
      </c>
      <c r="B80" s="317"/>
      <c r="C80" s="317"/>
      <c r="D80" s="317"/>
      <c r="E80" s="317"/>
      <c r="F80" s="317"/>
      <c r="G80" s="317"/>
      <c r="H80" s="317"/>
      <c r="I80" s="11"/>
      <c r="J80" s="13"/>
      <c r="M80" s="160">
        <f>IF(C71&lt;500000,C71,500000)</f>
        <v>0</v>
      </c>
    </row>
    <row r="81" spans="1:10" ht="16.5" customHeight="1" x14ac:dyDescent="0.2">
      <c r="A81" s="33" t="s">
        <v>160</v>
      </c>
      <c r="B81" s="34"/>
      <c r="C81" s="34"/>
      <c r="D81" s="34"/>
      <c r="E81" s="34"/>
      <c r="F81" s="34"/>
      <c r="G81" s="34"/>
      <c r="H81" s="76"/>
      <c r="I81" s="34"/>
      <c r="J81" s="35"/>
    </row>
    <row r="82" spans="1:10" ht="18" customHeight="1" x14ac:dyDescent="0.2">
      <c r="A82" s="85" t="s">
        <v>262</v>
      </c>
      <c r="B82" s="32"/>
      <c r="C82" s="32"/>
      <c r="D82" s="306"/>
      <c r="E82" s="301"/>
      <c r="F82" s="285"/>
      <c r="G82" s="32"/>
      <c r="H82" s="77"/>
      <c r="I82" s="77"/>
      <c r="J82" s="64"/>
    </row>
    <row r="83" spans="1:10" ht="18" customHeight="1" x14ac:dyDescent="0.2">
      <c r="A83" s="84" t="s">
        <v>263</v>
      </c>
      <c r="B83" s="32"/>
      <c r="C83" s="32"/>
      <c r="D83" s="306"/>
      <c r="E83" s="301"/>
      <c r="F83" s="285"/>
      <c r="G83" s="32"/>
      <c r="H83" s="77"/>
      <c r="I83" s="77"/>
      <c r="J83" s="64"/>
    </row>
    <row r="84" spans="1:10" ht="22.5" customHeight="1" x14ac:dyDescent="0.2">
      <c r="A84" s="83" t="s">
        <v>229</v>
      </c>
      <c r="B84" s="32"/>
      <c r="C84" s="32"/>
      <c r="D84" s="32"/>
      <c r="E84" s="32"/>
      <c r="F84" s="32"/>
      <c r="G84" s="32"/>
      <c r="H84" s="77"/>
      <c r="I84" s="77"/>
      <c r="J84" s="64"/>
    </row>
    <row r="85" spans="1:10" ht="12.75" customHeight="1" x14ac:dyDescent="0.2">
      <c r="A85" s="193"/>
      <c r="B85" s="79" t="s">
        <v>260</v>
      </c>
      <c r="C85" s="32"/>
      <c r="D85" s="193"/>
      <c r="E85" s="79" t="s">
        <v>340</v>
      </c>
      <c r="F85" s="32"/>
      <c r="G85" s="32"/>
      <c r="H85" s="193"/>
      <c r="I85" s="77" t="s">
        <v>341</v>
      </c>
      <c r="J85" s="64"/>
    </row>
    <row r="86" spans="1:10" x14ac:dyDescent="0.2">
      <c r="A86" s="193"/>
      <c r="B86" s="79" t="s">
        <v>261</v>
      </c>
      <c r="C86" s="32"/>
      <c r="D86" s="193"/>
      <c r="E86" s="79" t="s">
        <v>339</v>
      </c>
      <c r="F86" s="32"/>
      <c r="G86" s="32"/>
      <c r="H86" s="32"/>
      <c r="I86" s="77" t="s">
        <v>342</v>
      </c>
      <c r="J86" s="64"/>
    </row>
    <row r="87" spans="1:10" x14ac:dyDescent="0.2">
      <c r="A87" s="36"/>
      <c r="B87" s="32"/>
      <c r="C87" s="32"/>
      <c r="D87" s="32"/>
      <c r="E87" s="32"/>
      <c r="F87" s="32"/>
      <c r="G87" s="32"/>
      <c r="H87" s="32"/>
      <c r="I87" s="77"/>
      <c r="J87" s="64"/>
    </row>
    <row r="88" spans="1:10" ht="6.75" customHeight="1" x14ac:dyDescent="0.2">
      <c r="A88" s="36"/>
      <c r="B88" s="32"/>
      <c r="C88" s="32"/>
      <c r="D88" s="32"/>
      <c r="E88" s="32"/>
      <c r="F88" s="32"/>
      <c r="G88" s="32"/>
      <c r="H88" s="32"/>
      <c r="I88" s="32"/>
      <c r="J88" s="39"/>
    </row>
    <row r="89" spans="1:10" ht="6.75" customHeight="1" x14ac:dyDescent="0.2">
      <c r="A89" s="36"/>
      <c r="B89" s="32"/>
      <c r="C89" s="32"/>
      <c r="D89" s="32"/>
      <c r="E89" s="32"/>
      <c r="F89" s="32"/>
      <c r="G89" s="32"/>
      <c r="H89" s="32"/>
      <c r="I89" s="32"/>
      <c r="J89" s="39"/>
    </row>
    <row r="90" spans="1:10" ht="25.5" customHeight="1" x14ac:dyDescent="0.2">
      <c r="A90" s="36"/>
      <c r="B90" s="32"/>
      <c r="C90" s="78" t="s">
        <v>230</v>
      </c>
      <c r="D90" s="368"/>
      <c r="E90" s="369"/>
      <c r="F90" s="369"/>
      <c r="G90" s="369"/>
      <c r="H90" s="369"/>
      <c r="I90" s="369"/>
      <c r="J90" s="370"/>
    </row>
    <row r="91" spans="1:10" ht="6.75" customHeight="1" thickBot="1" x14ac:dyDescent="0.25">
      <c r="A91" s="47"/>
      <c r="B91" s="37"/>
      <c r="C91" s="37"/>
      <c r="D91" s="37"/>
      <c r="E91" s="37"/>
      <c r="F91" s="37"/>
      <c r="G91" s="37"/>
      <c r="H91" s="37"/>
      <c r="I91" s="37"/>
      <c r="J91" s="38"/>
    </row>
  </sheetData>
  <sheetProtection algorithmName="SHA-512" hashValue="NJsNwd4eBO2clzAjmbVhYCPCkvWK7x0YhHSC5MqezYnUd6zv1NzvUEiEahd2y3GsvBAtFZHVirFKocrZxkzFww==" saltValue="vRe7wkNQak91KJ48PLq3OA==" spinCount="100000" sheet="1" objects="1" scenarios="1"/>
  <mergeCells count="104">
    <mergeCell ref="A40:J40"/>
    <mergeCell ref="H43:I43"/>
    <mergeCell ref="H42:I42"/>
    <mergeCell ref="A30:B30"/>
    <mergeCell ref="C29:J29"/>
    <mergeCell ref="C30:I31"/>
    <mergeCell ref="H1:J3"/>
    <mergeCell ref="D90:J90"/>
    <mergeCell ref="A22:J22"/>
    <mergeCell ref="A44:C44"/>
    <mergeCell ref="A48:E48"/>
    <mergeCell ref="G48:J48"/>
    <mergeCell ref="G79:I79"/>
    <mergeCell ref="I33:J33"/>
    <mergeCell ref="B32:E32"/>
    <mergeCell ref="F32:H32"/>
    <mergeCell ref="I32:J32"/>
    <mergeCell ref="B33:E33"/>
    <mergeCell ref="F33:H33"/>
    <mergeCell ref="A51:F51"/>
    <mergeCell ref="H45:I45"/>
    <mergeCell ref="E43:F43"/>
    <mergeCell ref="E46:F46"/>
    <mergeCell ref="A46:C46"/>
    <mergeCell ref="F34:H34"/>
    <mergeCell ref="B37:E37"/>
    <mergeCell ref="F37:H37"/>
    <mergeCell ref="I37:J37"/>
    <mergeCell ref="I34:J34"/>
    <mergeCell ref="B35:E35"/>
    <mergeCell ref="F35:H35"/>
    <mergeCell ref="I35:J35"/>
    <mergeCell ref="B34:E34"/>
    <mergeCell ref="B36:E36"/>
    <mergeCell ref="F36:H36"/>
    <mergeCell ref="I36:J36"/>
    <mergeCell ref="B17:E17"/>
    <mergeCell ref="F17:H17"/>
    <mergeCell ref="I13:J13"/>
    <mergeCell ref="A19:E19"/>
    <mergeCell ref="F19:J19"/>
    <mergeCell ref="A28:D28"/>
    <mergeCell ref="E28:G28"/>
    <mergeCell ref="I28:J28"/>
    <mergeCell ref="B20:I20"/>
    <mergeCell ref="A24:J24"/>
    <mergeCell ref="I17:J17"/>
    <mergeCell ref="B4:D4"/>
    <mergeCell ref="A15:C15"/>
    <mergeCell ref="D15:E15"/>
    <mergeCell ref="E11:G11"/>
    <mergeCell ref="D14:E14"/>
    <mergeCell ref="B16:E16"/>
    <mergeCell ref="F16:H16"/>
    <mergeCell ref="A13:D13"/>
    <mergeCell ref="E13:G13"/>
    <mergeCell ref="A11:D11"/>
    <mergeCell ref="A9:J9"/>
    <mergeCell ref="I11:J11"/>
    <mergeCell ref="F15:H15"/>
    <mergeCell ref="I15:J15"/>
    <mergeCell ref="D82:F82"/>
    <mergeCell ref="D83:F83"/>
    <mergeCell ref="G56:J57"/>
    <mergeCell ref="E56:F56"/>
    <mergeCell ref="A59:J59"/>
    <mergeCell ref="A76:J76"/>
    <mergeCell ref="A80:H80"/>
    <mergeCell ref="E57:F57"/>
    <mergeCell ref="A57:D57"/>
    <mergeCell ref="A56:D56"/>
    <mergeCell ref="A71:B71"/>
    <mergeCell ref="D71:I71"/>
    <mergeCell ref="G65:I65"/>
    <mergeCell ref="E65:F65"/>
    <mergeCell ref="A65:B65"/>
    <mergeCell ref="A66:J66"/>
    <mergeCell ref="A69:B69"/>
    <mergeCell ref="C69:J69"/>
    <mergeCell ref="A60:J60"/>
    <mergeCell ref="A61:J61"/>
    <mergeCell ref="A63:B63"/>
    <mergeCell ref="D63:G63"/>
    <mergeCell ref="H63:J63"/>
    <mergeCell ref="A64:J64"/>
    <mergeCell ref="A67:I67"/>
    <mergeCell ref="A68:J68"/>
    <mergeCell ref="E47:F47"/>
    <mergeCell ref="H46:I46"/>
    <mergeCell ref="H47:I47"/>
    <mergeCell ref="A47:C47"/>
    <mergeCell ref="A45:C45"/>
    <mergeCell ref="A54:J55"/>
    <mergeCell ref="E42:F42"/>
    <mergeCell ref="A42:C42"/>
    <mergeCell ref="A43:C43"/>
    <mergeCell ref="B50:E50"/>
    <mergeCell ref="G50:J50"/>
    <mergeCell ref="E44:F44"/>
    <mergeCell ref="H44:I44"/>
    <mergeCell ref="A52:J52"/>
    <mergeCell ref="G49:J49"/>
    <mergeCell ref="E45:F45"/>
    <mergeCell ref="B49:E49"/>
  </mergeCells>
  <phoneticPr fontId="10" type="noConversion"/>
  <dataValidations count="12">
    <dataValidation type="list" allowBlank="1" showInputMessage="1" showErrorMessage="1" sqref="A30">
      <formula1>County</formula1>
    </dataValidation>
    <dataValidation type="list" allowBlank="1" showInputMessage="1" showErrorMessage="1" sqref="G5">
      <formula1>Amendment</formula1>
    </dataValidation>
    <dataValidation type="list" allowBlank="1" showInputMessage="1" showErrorMessage="1" sqref="F15:H15">
      <formula1>Organization</formula1>
    </dataValidation>
    <dataValidation type="list" allowBlank="1" showInputMessage="1" showErrorMessage="1" sqref="A23">
      <formula1>Crime</formula1>
    </dataValidation>
    <dataValidation type="list" allowBlank="1" showInputMessage="1" showErrorMessage="1" sqref="G51">
      <formula1>PubliclyTraded</formula1>
    </dataValidation>
    <dataValidation type="list" allowBlank="1" showInputMessage="1" showErrorMessage="1" sqref="J20">
      <formula1>SOS</formula1>
    </dataValidation>
    <dataValidation type="list" allowBlank="1" showInputMessage="1" showErrorMessage="1" sqref="A57:D57">
      <formula1>QBA</formula1>
    </dataValidation>
    <dataValidation type="list" allowBlank="1" showInputMessage="1" showErrorMessage="1" sqref="A17 A33 A35 A37">
      <formula1>Salutation</formula1>
    </dataValidation>
    <dataValidation type="list" allowBlank="1" showInputMessage="1" showErrorMessage="1" sqref="C63">
      <formula1>FedAgency</formula1>
    </dataValidation>
    <dataValidation type="list" allowBlank="1" showInputMessage="1" showErrorMessage="1" sqref="C65">
      <formula1>"SBIR, STTR"</formula1>
    </dataValidation>
    <dataValidation type="list" allowBlank="1" showInputMessage="1" showErrorMessage="1" sqref="J30 J67">
      <formula1>"Yes, No"</formula1>
    </dataValidation>
    <dataValidation type="list" allowBlank="1" showInputMessage="1" showErrorMessage="1" sqref="E65:F65">
      <formula1>"Phase I, Phase II Year 1, Phase II Year 2, Phase IIb, Fasttrack"</formula1>
    </dataValidation>
  </dataValidations>
  <hyperlinks>
    <hyperlink ref="D14" r:id="rId1" display="NAICS Code"/>
    <hyperlink ref="C20:E21" r:id="rId2" display="Is the applicant registered with the KY Secretary of State?"/>
    <hyperlink ref="D14:E14" r:id="rId3" display="NAICS Code "/>
  </hyperlinks>
  <pageMargins left="0.5" right="0.5" top="0.5" bottom="0.5" header="0.25" footer="0.25"/>
  <pageSetup orientation="portrait" r:id="rId4"/>
  <headerFooter alignWithMargins="0">
    <oddFooter>&amp;L&amp;D&amp;RProject Information - &amp;P</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7"/>
  <sheetViews>
    <sheetView zoomScaleNormal="100" workbookViewId="0">
      <selection activeCell="W13" sqref="W13"/>
    </sheetView>
  </sheetViews>
  <sheetFormatPr defaultColWidth="8.85546875" defaultRowHeight="15" x14ac:dyDescent="0.25"/>
  <cols>
    <col min="1" max="1" width="2.7109375" style="86" customWidth="1"/>
    <col min="2" max="2" width="36.42578125" style="86" customWidth="1"/>
    <col min="3" max="3" width="18.42578125" style="86" customWidth="1"/>
    <col min="4" max="8" width="13.7109375" style="86" customWidth="1"/>
    <col min="9" max="9" width="2.42578125" style="86" customWidth="1"/>
    <col min="10" max="10" width="11.7109375" style="86" hidden="1" customWidth="1"/>
    <col min="11" max="11" width="12.140625" style="86" hidden="1" customWidth="1"/>
    <col min="12" max="12" width="13.42578125" style="86" hidden="1" customWidth="1"/>
    <col min="13" max="13" width="17.7109375" style="86" hidden="1" customWidth="1"/>
    <col min="14" max="15" width="8.85546875" style="86" hidden="1" customWidth="1"/>
    <col min="16" max="16" width="9.140625" style="86" hidden="1" customWidth="1"/>
    <col min="17" max="17" width="9.140625" style="86" bestFit="1" customWidth="1"/>
    <col min="18" max="16384" width="8.85546875" style="86"/>
  </cols>
  <sheetData>
    <row r="1" spans="1:13" x14ac:dyDescent="0.25">
      <c r="A1" s="141" t="s">
        <v>291</v>
      </c>
      <c r="B1" s="142"/>
      <c r="C1" s="142"/>
      <c r="D1" s="143"/>
      <c r="E1" s="142"/>
      <c r="F1" s="142"/>
      <c r="G1" s="142"/>
      <c r="H1" s="144" t="s">
        <v>346</v>
      </c>
      <c r="L1" s="162"/>
      <c r="M1" s="162"/>
    </row>
    <row r="2" spans="1:13" ht="15.75" x14ac:dyDescent="0.25">
      <c r="A2" s="145"/>
      <c r="B2" s="146" t="s">
        <v>347</v>
      </c>
      <c r="C2" s="379" t="str">
        <f>IF('Project Info'!A9="","",'Project Info'!A9)</f>
        <v/>
      </c>
      <c r="D2" s="380"/>
      <c r="E2" s="380"/>
      <c r="F2" s="381"/>
      <c r="G2" s="145"/>
      <c r="H2" s="145"/>
      <c r="J2" s="135" t="s">
        <v>351</v>
      </c>
      <c r="K2" s="91"/>
      <c r="L2" s="163"/>
      <c r="M2" s="164"/>
    </row>
    <row r="3" spans="1:13" ht="15.75" x14ac:dyDescent="0.25">
      <c r="A3" s="145"/>
      <c r="B3" s="145"/>
      <c r="C3" s="145"/>
      <c r="D3" s="145"/>
      <c r="E3" s="145"/>
      <c r="F3" s="145"/>
      <c r="G3" s="145"/>
      <c r="H3" s="147" t="str">
        <f>IF(H4&gt;0.3,"Error: fringe rate cannot exceed 30%; please correct before proceeding","")</f>
        <v/>
      </c>
      <c r="J3" s="136" t="s">
        <v>352</v>
      </c>
      <c r="L3" s="162"/>
      <c r="M3" s="162"/>
    </row>
    <row r="4" spans="1:13" x14ac:dyDescent="0.25">
      <c r="A4" s="113"/>
      <c r="B4" s="114" t="s">
        <v>344</v>
      </c>
      <c r="C4" s="116"/>
      <c r="D4" s="110"/>
      <c r="E4" s="114" t="s">
        <v>345</v>
      </c>
      <c r="F4" s="116"/>
      <c r="G4" s="114" t="s">
        <v>357</v>
      </c>
      <c r="H4" s="106"/>
      <c r="J4" s="136" t="s">
        <v>353</v>
      </c>
      <c r="K4" s="136" t="s">
        <v>355</v>
      </c>
      <c r="L4" s="162"/>
      <c r="M4" s="162"/>
    </row>
    <row r="5" spans="1:13" ht="15.75" thickBot="1" x14ac:dyDescent="0.3">
      <c r="A5" s="384"/>
      <c r="B5" s="384"/>
      <c r="C5" s="384"/>
      <c r="D5" s="188"/>
      <c r="E5" s="111"/>
      <c r="F5" s="111"/>
      <c r="G5" s="111"/>
      <c r="H5" s="137" t="s">
        <v>358</v>
      </c>
      <c r="J5" s="94" t="s">
        <v>354</v>
      </c>
      <c r="K5" s="94" t="s">
        <v>356</v>
      </c>
      <c r="L5" s="165" t="s">
        <v>292</v>
      </c>
      <c r="M5" s="162"/>
    </row>
    <row r="6" spans="1:13" ht="15.75" thickTop="1" x14ac:dyDescent="0.25">
      <c r="A6" s="112"/>
      <c r="B6" s="112"/>
      <c r="C6" s="112"/>
      <c r="D6" s="119"/>
      <c r="E6" s="112"/>
      <c r="F6" s="112"/>
      <c r="G6" s="112"/>
      <c r="H6" s="112"/>
      <c r="L6" s="162"/>
      <c r="M6" s="162"/>
    </row>
    <row r="7" spans="1:13" x14ac:dyDescent="0.25">
      <c r="A7" s="115" t="s">
        <v>290</v>
      </c>
      <c r="B7" s="111"/>
      <c r="C7" s="111"/>
      <c r="D7" s="111"/>
      <c r="E7" s="111"/>
      <c r="F7" s="111"/>
      <c r="G7" s="111"/>
      <c r="H7" s="140" t="s">
        <v>362</v>
      </c>
      <c r="L7" s="162"/>
      <c r="M7" s="162"/>
    </row>
    <row r="8" spans="1:13" x14ac:dyDescent="0.25">
      <c r="A8" s="111"/>
      <c r="B8" s="117" t="s">
        <v>152</v>
      </c>
      <c r="C8" s="117" t="s">
        <v>289</v>
      </c>
      <c r="D8" s="117" t="s">
        <v>288</v>
      </c>
      <c r="E8" s="118" t="s">
        <v>287</v>
      </c>
      <c r="F8" s="118" t="s">
        <v>286</v>
      </c>
      <c r="G8" s="118" t="s">
        <v>285</v>
      </c>
      <c r="H8" s="118" t="s">
        <v>272</v>
      </c>
      <c r="L8" s="164"/>
      <c r="M8" s="162"/>
    </row>
    <row r="9" spans="1:13" x14ac:dyDescent="0.25">
      <c r="A9" s="111"/>
      <c r="B9" s="204"/>
      <c r="C9" s="148"/>
      <c r="D9" s="149"/>
      <c r="E9" s="150"/>
      <c r="F9" s="120">
        <f t="shared" ref="F9:F15" si="0">ROUND(((E9/2080)*D9),0)</f>
        <v>0</v>
      </c>
      <c r="G9" s="185">
        <f>ROUND(F9*$H$4,0)</f>
        <v>0</v>
      </c>
      <c r="H9" s="120">
        <f t="shared" ref="H9:H15" si="1">ROUND((F9+G9), 0)</f>
        <v>0</v>
      </c>
      <c r="I9" s="90"/>
      <c r="J9" s="171"/>
      <c r="K9" s="172"/>
      <c r="L9" s="173">
        <f>K9-J9-H9</f>
        <v>0</v>
      </c>
      <c r="M9" s="162"/>
    </row>
    <row r="10" spans="1:13" x14ac:dyDescent="0.25">
      <c r="A10" s="111"/>
      <c r="B10" s="204"/>
      <c r="C10" s="204"/>
      <c r="D10" s="149"/>
      <c r="E10" s="150"/>
      <c r="F10" s="120">
        <f t="shared" si="0"/>
        <v>0</v>
      </c>
      <c r="G10" s="185">
        <f t="shared" ref="G10:G16" si="2">ROUND(F10*$H$4,0)</f>
        <v>0</v>
      </c>
      <c r="H10" s="120">
        <f t="shared" si="1"/>
        <v>0</v>
      </c>
      <c r="I10" s="90"/>
      <c r="J10" s="148"/>
      <c r="K10" s="148"/>
      <c r="L10" s="173">
        <f t="shared" ref="L10:L17" si="3">K10-J10-H10</f>
        <v>0</v>
      </c>
      <c r="M10" s="162"/>
    </row>
    <row r="11" spans="1:13" x14ac:dyDescent="0.25">
      <c r="A11" s="111"/>
      <c r="B11" s="205"/>
      <c r="C11" s="204"/>
      <c r="D11" s="149"/>
      <c r="E11" s="150"/>
      <c r="F11" s="120">
        <f t="shared" si="0"/>
        <v>0</v>
      </c>
      <c r="G11" s="185">
        <f t="shared" si="2"/>
        <v>0</v>
      </c>
      <c r="H11" s="120">
        <f t="shared" si="1"/>
        <v>0</v>
      </c>
      <c r="I11" s="90"/>
      <c r="J11" s="148"/>
      <c r="K11" s="148"/>
      <c r="L11" s="173">
        <f t="shared" si="3"/>
        <v>0</v>
      </c>
      <c r="M11" s="162"/>
    </row>
    <row r="12" spans="1:13" x14ac:dyDescent="0.25">
      <c r="A12" s="111"/>
      <c r="B12" s="205"/>
      <c r="C12" s="204"/>
      <c r="D12" s="149"/>
      <c r="E12" s="150"/>
      <c r="F12" s="120">
        <f t="shared" si="0"/>
        <v>0</v>
      </c>
      <c r="G12" s="185">
        <f t="shared" si="2"/>
        <v>0</v>
      </c>
      <c r="H12" s="120">
        <f t="shared" si="1"/>
        <v>0</v>
      </c>
      <c r="I12" s="90"/>
      <c r="J12" s="148"/>
      <c r="K12" s="148"/>
      <c r="L12" s="173">
        <f t="shared" si="3"/>
        <v>0</v>
      </c>
      <c r="M12" s="162"/>
    </row>
    <row r="13" spans="1:13" x14ac:dyDescent="0.25">
      <c r="A13" s="111"/>
      <c r="B13" s="205"/>
      <c r="C13" s="204"/>
      <c r="D13" s="149"/>
      <c r="E13" s="150"/>
      <c r="F13" s="120">
        <f t="shared" si="0"/>
        <v>0</v>
      </c>
      <c r="G13" s="185">
        <f t="shared" si="2"/>
        <v>0</v>
      </c>
      <c r="H13" s="120">
        <f t="shared" si="1"/>
        <v>0</v>
      </c>
      <c r="I13" s="90"/>
      <c r="J13" s="148"/>
      <c r="K13" s="148"/>
      <c r="L13" s="173">
        <f t="shared" si="3"/>
        <v>0</v>
      </c>
      <c r="M13" s="162"/>
    </row>
    <row r="14" spans="1:13" x14ac:dyDescent="0.25">
      <c r="A14" s="111"/>
      <c r="B14" s="205"/>
      <c r="C14" s="204"/>
      <c r="D14" s="149"/>
      <c r="E14" s="150"/>
      <c r="F14" s="120">
        <f t="shared" si="0"/>
        <v>0</v>
      </c>
      <c r="G14" s="185">
        <f t="shared" si="2"/>
        <v>0</v>
      </c>
      <c r="H14" s="120">
        <f t="shared" si="1"/>
        <v>0</v>
      </c>
      <c r="I14" s="90"/>
      <c r="J14" s="148"/>
      <c r="K14" s="148"/>
      <c r="L14" s="173">
        <f t="shared" si="3"/>
        <v>0</v>
      </c>
      <c r="M14" s="162"/>
    </row>
    <row r="15" spans="1:13" x14ac:dyDescent="0.25">
      <c r="A15" s="111"/>
      <c r="B15" s="205"/>
      <c r="C15" s="204"/>
      <c r="D15" s="149"/>
      <c r="E15" s="150"/>
      <c r="F15" s="120">
        <f t="shared" si="0"/>
        <v>0</v>
      </c>
      <c r="G15" s="185">
        <f t="shared" si="2"/>
        <v>0</v>
      </c>
      <c r="H15" s="120">
        <f t="shared" si="1"/>
        <v>0</v>
      </c>
      <c r="I15" s="90"/>
      <c r="J15" s="148"/>
      <c r="K15" s="148"/>
      <c r="L15" s="173">
        <f t="shared" si="3"/>
        <v>0</v>
      </c>
      <c r="M15" s="162"/>
    </row>
    <row r="16" spans="1:13" x14ac:dyDescent="0.25">
      <c r="A16" s="111"/>
      <c r="B16" s="204"/>
      <c r="C16" s="204"/>
      <c r="D16" s="149"/>
      <c r="E16" s="150"/>
      <c r="F16" s="120">
        <f t="shared" ref="F16" si="4">ROUND(((E16/2080)*D16),0)</f>
        <v>0</v>
      </c>
      <c r="G16" s="185">
        <f t="shared" si="2"/>
        <v>0</v>
      </c>
      <c r="H16" s="120">
        <f t="shared" ref="H16" si="5">ROUND((F16+G16), 0)</f>
        <v>0</v>
      </c>
      <c r="I16" s="90"/>
      <c r="J16" s="148"/>
      <c r="K16" s="148"/>
      <c r="L16" s="173">
        <f t="shared" si="3"/>
        <v>0</v>
      </c>
      <c r="M16" s="162"/>
    </row>
    <row r="17" spans="1:17" x14ac:dyDescent="0.25">
      <c r="A17" s="115"/>
      <c r="B17" s="123" t="s">
        <v>348</v>
      </c>
      <c r="C17" s="111"/>
      <c r="D17" s="111"/>
      <c r="E17" s="111"/>
      <c r="F17" s="111"/>
      <c r="G17" s="111"/>
      <c r="H17" s="120">
        <f>SUM(H9:H16)</f>
        <v>0</v>
      </c>
      <c r="J17" s="173">
        <f>SUM(J9:J16)</f>
        <v>0</v>
      </c>
      <c r="K17" s="173">
        <f>SUM(K9:K16)</f>
        <v>0</v>
      </c>
      <c r="L17" s="173">
        <f t="shared" si="3"/>
        <v>0</v>
      </c>
      <c r="M17" s="162"/>
    </row>
    <row r="18" spans="1:17" x14ac:dyDescent="0.25">
      <c r="A18" s="111"/>
      <c r="B18" s="111"/>
      <c r="C18" s="111"/>
      <c r="D18" s="111"/>
      <c r="E18" s="111"/>
      <c r="F18" s="111"/>
      <c r="G18" s="111"/>
      <c r="H18" s="111"/>
      <c r="L18" s="166"/>
      <c r="M18" s="167"/>
    </row>
    <row r="19" spans="1:17" x14ac:dyDescent="0.25">
      <c r="A19" s="115" t="s">
        <v>284</v>
      </c>
      <c r="B19" s="111"/>
      <c r="C19" s="111"/>
      <c r="D19" s="111"/>
      <c r="E19" s="111"/>
      <c r="F19" s="111"/>
      <c r="G19" s="111"/>
      <c r="H19" s="137" t="s">
        <v>373</v>
      </c>
      <c r="L19" s="166"/>
      <c r="M19" s="167"/>
    </row>
    <row r="20" spans="1:17" x14ac:dyDescent="0.25">
      <c r="A20" s="119"/>
      <c r="B20" s="117" t="s">
        <v>280</v>
      </c>
      <c r="C20" s="117"/>
      <c r="D20" s="118" t="s">
        <v>279</v>
      </c>
      <c r="E20" s="118" t="s">
        <v>283</v>
      </c>
      <c r="F20" s="127"/>
      <c r="G20" s="127"/>
      <c r="H20" s="118" t="s">
        <v>272</v>
      </c>
      <c r="J20" s="86" t="s">
        <v>282</v>
      </c>
      <c r="L20" s="166"/>
      <c r="M20" s="162"/>
    </row>
    <row r="21" spans="1:17" x14ac:dyDescent="0.25">
      <c r="A21" s="111"/>
      <c r="B21" s="382"/>
      <c r="C21" s="383"/>
      <c r="D21" s="149"/>
      <c r="E21" s="151"/>
      <c r="F21" s="126"/>
      <c r="G21" s="126"/>
      <c r="H21" s="128">
        <f>ROUND((E21*D21),0)</f>
        <v>0</v>
      </c>
      <c r="J21" s="148"/>
      <c r="K21" s="148"/>
      <c r="L21" s="173">
        <f>K21-J21-H21</f>
        <v>0</v>
      </c>
      <c r="M21" s="162"/>
      <c r="N21" s="130">
        <f>'Project Info'!E65</f>
        <v>0</v>
      </c>
    </row>
    <row r="22" spans="1:17" x14ac:dyDescent="0.25">
      <c r="A22" s="119"/>
      <c r="B22" s="382"/>
      <c r="C22" s="383"/>
      <c r="D22" s="152"/>
      <c r="E22" s="151"/>
      <c r="F22" s="126"/>
      <c r="G22" s="126"/>
      <c r="H22" s="128">
        <f>ROUND((E22*D22),0)</f>
        <v>0</v>
      </c>
      <c r="J22" s="148"/>
      <c r="K22" s="148"/>
      <c r="L22" s="173">
        <f>K22-J22-H22</f>
        <v>0</v>
      </c>
      <c r="M22" s="162"/>
      <c r="N22" s="130" t="b">
        <f>AND(N21="Phase I")</f>
        <v>0</v>
      </c>
      <c r="O22" s="130">
        <f>IF(N22=TRUE,H24/25000,H24/100000)</f>
        <v>0</v>
      </c>
    </row>
    <row r="23" spans="1:17" x14ac:dyDescent="0.25">
      <c r="A23" s="119"/>
      <c r="B23" s="382"/>
      <c r="C23" s="383"/>
      <c r="D23" s="152"/>
      <c r="E23" s="151"/>
      <c r="F23" s="126"/>
      <c r="G23" s="126"/>
      <c r="H23" s="128">
        <f>ROUND((E23*D23),0)</f>
        <v>0</v>
      </c>
      <c r="J23" s="148"/>
      <c r="K23" s="148"/>
      <c r="L23" s="173">
        <f>K23-J23-H23</f>
        <v>0</v>
      </c>
      <c r="M23" s="162"/>
      <c r="O23" s="139">
        <f>IF(N22=TRUE,0.03,0.02)</f>
        <v>0.02</v>
      </c>
      <c r="P23" s="139" t="str">
        <f>IF(H61=0,"",H58/H61)</f>
        <v/>
      </c>
      <c r="Q23" s="93"/>
    </row>
    <row r="24" spans="1:17" x14ac:dyDescent="0.25">
      <c r="A24" s="115"/>
      <c r="B24" s="123" t="s">
        <v>349</v>
      </c>
      <c r="C24" s="111"/>
      <c r="D24" s="124"/>
      <c r="E24" s="111"/>
      <c r="F24" s="111"/>
      <c r="G24" s="138" t="str">
        <f>IF(O22&gt;1,"Equipment total exceeds allowable amount without special approval ","")</f>
        <v/>
      </c>
      <c r="H24" s="125">
        <f>SUM(H21:H23)</f>
        <v>0</v>
      </c>
      <c r="J24" s="120">
        <f t="shared" ref="J24:K24" si="6">SUM(J21:J23)</f>
        <v>0</v>
      </c>
      <c r="K24" s="120">
        <f t="shared" si="6"/>
        <v>0</v>
      </c>
      <c r="L24" s="173">
        <f>K24-J24-H24</f>
        <v>0</v>
      </c>
      <c r="M24" s="168" t="str">
        <f>IF(O22&gt;1,"Equipment total exceeds allowable amount without special approval ","")</f>
        <v/>
      </c>
      <c r="P24" s="91"/>
    </row>
    <row r="25" spans="1:17" x14ac:dyDescent="0.25">
      <c r="A25" s="111"/>
      <c r="B25" s="111"/>
      <c r="C25" s="111"/>
      <c r="D25" s="124"/>
      <c r="E25" s="111"/>
      <c r="F25" s="111"/>
      <c r="G25" s="111"/>
      <c r="H25" s="111"/>
      <c r="L25" s="166"/>
      <c r="M25" s="162"/>
    </row>
    <row r="26" spans="1:17" x14ac:dyDescent="0.25">
      <c r="A26" s="115" t="s">
        <v>281</v>
      </c>
      <c r="B26" s="111"/>
      <c r="C26" s="111"/>
      <c r="D26" s="124"/>
      <c r="E26" s="111"/>
      <c r="F26" s="111"/>
      <c r="G26" s="111"/>
      <c r="H26" s="111"/>
      <c r="L26" s="166"/>
      <c r="M26" s="162"/>
    </row>
    <row r="27" spans="1:17" x14ac:dyDescent="0.25">
      <c r="A27" s="111"/>
      <c r="B27" s="117" t="s">
        <v>280</v>
      </c>
      <c r="C27" s="117"/>
      <c r="D27" s="118" t="s">
        <v>279</v>
      </c>
      <c r="E27" s="118" t="s">
        <v>278</v>
      </c>
      <c r="F27" s="118"/>
      <c r="G27" s="118"/>
      <c r="H27" s="118" t="s">
        <v>272</v>
      </c>
      <c r="L27" s="166"/>
      <c r="M27" s="162"/>
    </row>
    <row r="28" spans="1:17" x14ac:dyDescent="0.25">
      <c r="A28" s="111"/>
      <c r="B28" s="382"/>
      <c r="C28" s="383"/>
      <c r="D28" s="149"/>
      <c r="E28" s="150"/>
      <c r="F28" s="126"/>
      <c r="G28" s="126"/>
      <c r="H28" s="120">
        <f>ROUND((E28*D28),0)</f>
        <v>0</v>
      </c>
      <c r="J28" s="148"/>
      <c r="K28" s="148"/>
      <c r="L28" s="173">
        <f t="shared" ref="L28:L33" si="7">K28-J28-H28</f>
        <v>0</v>
      </c>
      <c r="M28" s="162"/>
    </row>
    <row r="29" spans="1:17" x14ac:dyDescent="0.25">
      <c r="A29" s="111"/>
      <c r="B29" s="382"/>
      <c r="C29" s="383"/>
      <c r="D29" s="149"/>
      <c r="E29" s="150"/>
      <c r="F29" s="126"/>
      <c r="G29" s="126"/>
      <c r="H29" s="120">
        <f>ROUND((E29*D29),0)</f>
        <v>0</v>
      </c>
      <c r="J29" s="148"/>
      <c r="K29" s="148"/>
      <c r="L29" s="173">
        <f t="shared" si="7"/>
        <v>0</v>
      </c>
      <c r="M29" s="162"/>
    </row>
    <row r="30" spans="1:17" x14ac:dyDescent="0.25">
      <c r="A30" s="111"/>
      <c r="B30" s="382"/>
      <c r="C30" s="383"/>
      <c r="D30" s="149"/>
      <c r="E30" s="150"/>
      <c r="F30" s="126"/>
      <c r="G30" s="126"/>
      <c r="H30" s="120">
        <f>ROUND((E30*D30),0)</f>
        <v>0</v>
      </c>
      <c r="J30" s="148"/>
      <c r="K30" s="148"/>
      <c r="L30" s="173">
        <f t="shared" si="7"/>
        <v>0</v>
      </c>
      <c r="M30" s="162"/>
    </row>
    <row r="31" spans="1:17" x14ac:dyDescent="0.25">
      <c r="A31" s="111"/>
      <c r="B31" s="382"/>
      <c r="C31" s="383"/>
      <c r="D31" s="149"/>
      <c r="E31" s="150"/>
      <c r="F31" s="126"/>
      <c r="G31" s="126"/>
      <c r="H31" s="120">
        <f>ROUND((E31*D31),0)</f>
        <v>0</v>
      </c>
      <c r="J31" s="148"/>
      <c r="K31" s="148"/>
      <c r="L31" s="173">
        <f t="shared" si="7"/>
        <v>0</v>
      </c>
      <c r="M31" s="162"/>
    </row>
    <row r="32" spans="1:17" x14ac:dyDescent="0.25">
      <c r="A32" s="111"/>
      <c r="B32" s="382"/>
      <c r="C32" s="383"/>
      <c r="D32" s="149"/>
      <c r="E32" s="150"/>
      <c r="F32" s="126"/>
      <c r="G32" s="126"/>
      <c r="H32" s="120">
        <f>ROUND((E32*D32),0)</f>
        <v>0</v>
      </c>
      <c r="J32" s="148"/>
      <c r="K32" s="148"/>
      <c r="L32" s="173">
        <f t="shared" si="7"/>
        <v>0</v>
      </c>
      <c r="M32" s="162"/>
    </row>
    <row r="33" spans="1:13" x14ac:dyDescent="0.25">
      <c r="A33" s="115"/>
      <c r="B33" s="123" t="s">
        <v>350</v>
      </c>
      <c r="C33" s="111"/>
      <c r="D33" s="111"/>
      <c r="E33" s="111"/>
      <c r="F33" s="111"/>
      <c r="G33" s="111"/>
      <c r="H33" s="120">
        <f>SUM(H28:H32)</f>
        <v>0</v>
      </c>
      <c r="J33" s="120">
        <f t="shared" ref="J33:K33" si="8">SUM(J28:J32)</f>
        <v>0</v>
      </c>
      <c r="K33" s="120">
        <f t="shared" si="8"/>
        <v>0</v>
      </c>
      <c r="L33" s="173">
        <f t="shared" si="7"/>
        <v>0</v>
      </c>
      <c r="M33" s="162"/>
    </row>
    <row r="34" spans="1:13" x14ac:dyDescent="0.25">
      <c r="A34" s="111"/>
      <c r="B34" s="111"/>
      <c r="C34" s="111"/>
      <c r="D34" s="111"/>
      <c r="E34" s="111"/>
      <c r="F34" s="111"/>
      <c r="G34" s="111"/>
      <c r="H34" s="111"/>
      <c r="L34" s="166"/>
      <c r="M34" s="162"/>
    </row>
    <row r="35" spans="1:13" x14ac:dyDescent="0.25">
      <c r="A35" s="115" t="s">
        <v>277</v>
      </c>
      <c r="B35" s="111"/>
      <c r="C35" s="111"/>
      <c r="D35" s="111"/>
      <c r="E35" s="111"/>
      <c r="F35" s="111"/>
      <c r="G35" s="111"/>
      <c r="H35" s="111"/>
      <c r="L35" s="166"/>
      <c r="M35" s="167"/>
    </row>
    <row r="36" spans="1:13" x14ac:dyDescent="0.25">
      <c r="A36" s="111"/>
      <c r="B36" s="117" t="s">
        <v>276</v>
      </c>
      <c r="C36" s="117"/>
      <c r="D36" s="117" t="s">
        <v>275</v>
      </c>
      <c r="E36" s="129"/>
      <c r="F36" s="129"/>
      <c r="G36" s="129"/>
      <c r="H36" s="118" t="s">
        <v>272</v>
      </c>
      <c r="L36" s="166"/>
      <c r="M36" s="162"/>
    </row>
    <row r="37" spans="1:13" x14ac:dyDescent="0.25">
      <c r="A37" s="111"/>
      <c r="B37" s="382"/>
      <c r="C37" s="383"/>
      <c r="D37" s="198"/>
      <c r="E37" s="126"/>
      <c r="F37" s="126"/>
      <c r="G37" s="126"/>
      <c r="H37" s="150"/>
      <c r="J37" s="148"/>
      <c r="K37" s="148"/>
      <c r="L37" s="173">
        <f>K37-J37-H37</f>
        <v>0</v>
      </c>
      <c r="M37" s="162"/>
    </row>
    <row r="38" spans="1:13" x14ac:dyDescent="0.25">
      <c r="A38" s="111"/>
      <c r="B38" s="382"/>
      <c r="C38" s="383"/>
      <c r="D38" s="199"/>
      <c r="E38" s="126"/>
      <c r="F38" s="126"/>
      <c r="G38" s="126"/>
      <c r="H38" s="150"/>
      <c r="J38" s="174"/>
      <c r="K38" s="174"/>
      <c r="L38" s="173">
        <f t="shared" ref="L38:L44" si="9">K38-J38-H38</f>
        <v>0</v>
      </c>
      <c r="M38" s="162"/>
    </row>
    <row r="39" spans="1:13" x14ac:dyDescent="0.25">
      <c r="A39" s="111"/>
      <c r="B39" s="385"/>
      <c r="C39" s="386"/>
      <c r="D39" s="198"/>
      <c r="E39" s="126"/>
      <c r="F39" s="126"/>
      <c r="G39" s="126"/>
      <c r="H39" s="150"/>
      <c r="J39" s="148"/>
      <c r="K39" s="148"/>
      <c r="L39" s="173">
        <f t="shared" si="9"/>
        <v>0</v>
      </c>
      <c r="M39" s="162"/>
    </row>
    <row r="40" spans="1:13" x14ac:dyDescent="0.25">
      <c r="A40" s="111"/>
      <c r="B40" s="385"/>
      <c r="C40" s="386"/>
      <c r="D40" s="198"/>
      <c r="E40" s="126"/>
      <c r="F40" s="126"/>
      <c r="G40" s="126"/>
      <c r="H40" s="150"/>
      <c r="J40" s="148"/>
      <c r="K40" s="148"/>
      <c r="L40" s="173">
        <f t="shared" si="9"/>
        <v>0</v>
      </c>
      <c r="M40" s="162"/>
    </row>
    <row r="41" spans="1:13" x14ac:dyDescent="0.25">
      <c r="A41" s="111"/>
      <c r="B41" s="385"/>
      <c r="C41" s="386"/>
      <c r="D41" s="198"/>
      <c r="E41" s="389" t="s">
        <v>363</v>
      </c>
      <c r="F41" s="390"/>
      <c r="G41" s="391"/>
      <c r="H41" s="150"/>
      <c r="J41" s="148"/>
      <c r="K41" s="148"/>
      <c r="L41" s="173">
        <f t="shared" si="9"/>
        <v>0</v>
      </c>
      <c r="M41" s="162"/>
    </row>
    <row r="42" spans="1:13" x14ac:dyDescent="0.25">
      <c r="A42" s="111"/>
      <c r="B42" s="385"/>
      <c r="C42" s="386"/>
      <c r="D42" s="198"/>
      <c r="E42" s="126"/>
      <c r="F42" s="126"/>
      <c r="G42" s="126"/>
      <c r="H42" s="150"/>
      <c r="J42" s="148"/>
      <c r="K42" s="148"/>
      <c r="L42" s="173">
        <f t="shared" si="9"/>
        <v>0</v>
      </c>
      <c r="M42" s="162"/>
    </row>
    <row r="43" spans="1:13" x14ac:dyDescent="0.25">
      <c r="A43" s="111"/>
      <c r="B43" s="385"/>
      <c r="C43" s="386"/>
      <c r="D43" s="198"/>
      <c r="E43" s="126"/>
      <c r="F43" s="126"/>
      <c r="G43" s="126"/>
      <c r="H43" s="150"/>
      <c r="J43" s="148"/>
      <c r="K43" s="148"/>
      <c r="L43" s="173">
        <f t="shared" si="9"/>
        <v>0</v>
      </c>
      <c r="M43" s="162"/>
    </row>
    <row r="44" spans="1:13" x14ac:dyDescent="0.25">
      <c r="A44" s="115"/>
      <c r="B44" s="111"/>
      <c r="C44" s="111"/>
      <c r="D44" s="111"/>
      <c r="E44" s="111"/>
      <c r="F44" s="111"/>
      <c r="G44" s="111"/>
      <c r="H44" s="120">
        <f>SUM(H37:H43)</f>
        <v>0</v>
      </c>
      <c r="J44" s="120">
        <f t="shared" ref="J44:K44" si="10">SUM(J37:J43)</f>
        <v>0</v>
      </c>
      <c r="K44" s="120">
        <f t="shared" si="10"/>
        <v>0</v>
      </c>
      <c r="L44" s="173">
        <f t="shared" si="9"/>
        <v>0</v>
      </c>
      <c r="M44" s="162"/>
    </row>
    <row r="45" spans="1:13" x14ac:dyDescent="0.25">
      <c r="A45" s="115"/>
      <c r="B45" s="111"/>
      <c r="C45" s="111"/>
      <c r="D45" s="111"/>
      <c r="E45" s="111"/>
      <c r="F45" s="111"/>
      <c r="G45" s="111"/>
      <c r="H45" s="111"/>
      <c r="L45" s="166"/>
      <c r="M45" s="162"/>
    </row>
    <row r="46" spans="1:13" x14ac:dyDescent="0.25">
      <c r="A46" s="115" t="s">
        <v>360</v>
      </c>
      <c r="B46" s="123"/>
      <c r="C46" s="111"/>
      <c r="D46" s="111"/>
      <c r="E46" s="111"/>
      <c r="F46" s="111"/>
      <c r="G46" s="111"/>
      <c r="H46" s="140"/>
      <c r="L46" s="166"/>
      <c r="M46" s="162"/>
    </row>
    <row r="47" spans="1:13" x14ac:dyDescent="0.25">
      <c r="A47" s="115"/>
      <c r="B47" s="117" t="s">
        <v>273</v>
      </c>
      <c r="C47" s="129"/>
      <c r="D47" s="129"/>
      <c r="E47" s="129"/>
      <c r="F47" s="129"/>
      <c r="G47" s="129"/>
      <c r="H47" s="118" t="s">
        <v>272</v>
      </c>
      <c r="L47" s="166"/>
      <c r="M47" s="162"/>
    </row>
    <row r="48" spans="1:13" x14ac:dyDescent="0.25">
      <c r="A48" s="115"/>
      <c r="B48" s="394"/>
      <c r="C48" s="393"/>
      <c r="D48" s="393"/>
      <c r="E48" s="393"/>
      <c r="F48" s="393"/>
      <c r="G48" s="393"/>
      <c r="H48" s="150"/>
      <c r="J48" s="148"/>
      <c r="K48" s="148"/>
      <c r="L48" s="173">
        <f>K48-J48-H48</f>
        <v>0</v>
      </c>
      <c r="M48" s="162"/>
    </row>
    <row r="49" spans="1:15" x14ac:dyDescent="0.25">
      <c r="A49" s="115"/>
      <c r="B49" s="392"/>
      <c r="C49" s="393"/>
      <c r="D49" s="393"/>
      <c r="E49" s="393"/>
      <c r="F49" s="393"/>
      <c r="G49" s="393"/>
      <c r="H49" s="150"/>
      <c r="J49" s="148"/>
      <c r="K49" s="148"/>
      <c r="L49" s="173">
        <f>K49-J49-H49</f>
        <v>0</v>
      </c>
      <c r="M49" s="162"/>
    </row>
    <row r="50" spans="1:15" x14ac:dyDescent="0.25">
      <c r="A50" s="115"/>
      <c r="B50" s="392"/>
      <c r="C50" s="393"/>
      <c r="D50" s="393"/>
      <c r="E50" s="393"/>
      <c r="F50" s="393"/>
      <c r="G50" s="393"/>
      <c r="H50" s="150"/>
      <c r="J50" s="148"/>
      <c r="K50" s="148"/>
      <c r="L50" s="173">
        <f>K50-J50-H50</f>
        <v>0</v>
      </c>
      <c r="M50" s="162"/>
      <c r="N50" s="89"/>
    </row>
    <row r="51" spans="1:15" x14ac:dyDescent="0.25">
      <c r="A51" s="115"/>
      <c r="B51" s="111"/>
      <c r="C51" s="111"/>
      <c r="D51" s="111"/>
      <c r="E51" s="111"/>
      <c r="F51" s="111"/>
      <c r="G51" s="138"/>
      <c r="H51" s="120">
        <f>SUM(H48:H50)</f>
        <v>0</v>
      </c>
      <c r="J51" s="120">
        <f t="shared" ref="J51:K51" si="11">SUM(J48:J50)</f>
        <v>0</v>
      </c>
      <c r="K51" s="120">
        <f t="shared" si="11"/>
        <v>0</v>
      </c>
      <c r="L51" s="173">
        <f>K51-J51-H51</f>
        <v>0</v>
      </c>
      <c r="M51" s="162"/>
    </row>
    <row r="52" spans="1:15" x14ac:dyDescent="0.25">
      <c r="A52" s="111"/>
      <c r="B52" s="111"/>
      <c r="C52" s="111"/>
      <c r="D52" s="111"/>
      <c r="E52" s="111"/>
      <c r="F52" s="111"/>
      <c r="G52" s="111"/>
      <c r="H52" s="111"/>
      <c r="L52" s="166"/>
      <c r="M52" s="162"/>
    </row>
    <row r="53" spans="1:15" x14ac:dyDescent="0.25">
      <c r="A53" s="115" t="s">
        <v>359</v>
      </c>
      <c r="B53" s="123"/>
      <c r="C53" s="111"/>
      <c r="D53" s="111"/>
      <c r="E53" s="111"/>
      <c r="F53" s="111"/>
      <c r="G53" s="111"/>
      <c r="H53" s="186" t="s">
        <v>372</v>
      </c>
      <c r="L53" s="166"/>
      <c r="M53" s="162"/>
    </row>
    <row r="54" spans="1:15" x14ac:dyDescent="0.25">
      <c r="A54" s="111"/>
      <c r="B54" s="117" t="s">
        <v>274</v>
      </c>
      <c r="C54" s="129"/>
      <c r="D54" s="129"/>
      <c r="E54" s="129"/>
      <c r="F54" s="129"/>
      <c r="G54" s="129"/>
      <c r="H54" s="118" t="s">
        <v>272</v>
      </c>
      <c r="L54" s="166"/>
      <c r="M54" s="162"/>
    </row>
    <row r="55" spans="1:15" x14ac:dyDescent="0.25">
      <c r="A55" s="111"/>
      <c r="B55" s="455"/>
      <c r="C55" s="393"/>
      <c r="D55" s="393"/>
      <c r="E55" s="393"/>
      <c r="F55" s="393"/>
      <c r="G55" s="393"/>
      <c r="H55" s="150"/>
      <c r="J55" s="148"/>
      <c r="K55" s="148"/>
      <c r="L55" s="173">
        <f>K55-J55-H55</f>
        <v>0</v>
      </c>
      <c r="M55" s="162"/>
    </row>
    <row r="56" spans="1:15" x14ac:dyDescent="0.25">
      <c r="A56" s="111"/>
      <c r="B56" s="392"/>
      <c r="C56" s="393"/>
      <c r="D56" s="393"/>
      <c r="E56" s="393"/>
      <c r="F56" s="393"/>
      <c r="G56" s="393"/>
      <c r="H56" s="150"/>
      <c r="J56" s="148"/>
      <c r="K56" s="148"/>
      <c r="L56" s="173">
        <f>K56-J56-H56</f>
        <v>0</v>
      </c>
      <c r="M56" s="162"/>
    </row>
    <row r="57" spans="1:15" x14ac:dyDescent="0.25">
      <c r="A57" s="111"/>
      <c r="B57" s="392"/>
      <c r="C57" s="393"/>
      <c r="D57" s="393"/>
      <c r="E57" s="393"/>
      <c r="F57" s="393"/>
      <c r="G57" s="393"/>
      <c r="H57" s="150"/>
      <c r="J57" s="148"/>
      <c r="K57" s="148"/>
      <c r="L57" s="173">
        <f>K57-J57-H57</f>
        <v>0</v>
      </c>
      <c r="M57" s="162"/>
    </row>
    <row r="58" spans="1:15" x14ac:dyDescent="0.25">
      <c r="A58" s="115"/>
      <c r="B58" s="111"/>
      <c r="C58" s="111"/>
      <c r="D58" s="111"/>
      <c r="E58" s="111"/>
      <c r="F58" s="111"/>
      <c r="G58" s="138" t="str">
        <f>IF(P23="","",IF(P23/O23&gt;1,"Travel exceeds allowable amount for your project without special approval",""))</f>
        <v/>
      </c>
      <c r="H58" s="120">
        <f>SUM(H55:H57)</f>
        <v>0</v>
      </c>
      <c r="J58" s="120">
        <f t="shared" ref="J58:K58" si="12">SUM(J55:J57)</f>
        <v>0</v>
      </c>
      <c r="K58" s="120">
        <f t="shared" si="12"/>
        <v>0</v>
      </c>
      <c r="L58" s="173">
        <f>K58-J58-H58</f>
        <v>0</v>
      </c>
      <c r="M58" s="168" t="str">
        <f>IF(P23="","",IF(P23/O23&gt;1,"Travel exceeds allowable amount for your project without special approval",""))</f>
        <v/>
      </c>
    </row>
    <row r="59" spans="1:15" ht="15.75" thickBot="1" x14ac:dyDescent="0.3">
      <c r="A59" s="115"/>
      <c r="B59" s="111"/>
      <c r="C59" s="111"/>
      <c r="D59" s="111"/>
      <c r="E59" s="111"/>
      <c r="F59" s="111"/>
      <c r="G59" s="111"/>
      <c r="H59" s="132"/>
      <c r="J59" s="92"/>
      <c r="K59" s="92"/>
      <c r="L59" s="169"/>
      <c r="M59" s="162"/>
    </row>
    <row r="60" spans="1:15" ht="15.75" thickTop="1" x14ac:dyDescent="0.25">
      <c r="A60" s="112"/>
      <c r="B60" s="112"/>
      <c r="C60" s="112"/>
      <c r="D60" s="112"/>
      <c r="E60" s="112"/>
      <c r="F60" s="112"/>
      <c r="G60" s="112"/>
      <c r="H60" s="112"/>
      <c r="L60" s="166"/>
      <c r="M60" s="162"/>
    </row>
    <row r="61" spans="1:15" s="88" customFormat="1" ht="15.75" x14ac:dyDescent="0.25">
      <c r="A61" s="121" t="s">
        <v>271</v>
      </c>
      <c r="B61" s="133"/>
      <c r="C61" s="133"/>
      <c r="D61" s="133"/>
      <c r="E61" s="133"/>
      <c r="F61" s="133"/>
      <c r="G61" s="133"/>
      <c r="H61" s="131">
        <f>H17+H24+H33+H44+H51+H58</f>
        <v>0</v>
      </c>
      <c r="J61" s="131">
        <f t="shared" ref="J61:K61" si="13">J17+J24+J33+J44+J51+J58</f>
        <v>0</v>
      </c>
      <c r="K61" s="131">
        <f t="shared" si="13"/>
        <v>0</v>
      </c>
      <c r="L61" s="175">
        <f>K61-J61-H61</f>
        <v>0</v>
      </c>
      <c r="M61" s="170"/>
      <c r="N61" s="158">
        <f>IF('Project Info'!J71=0,0,'Project Info'!J71/'Project Info'!C71)</f>
        <v>0</v>
      </c>
      <c r="O61" s="158">
        <f>IF(N22=TRUE,0.6,0.8)</f>
        <v>0.8</v>
      </c>
    </row>
    <row r="62" spans="1:15" x14ac:dyDescent="0.25">
      <c r="A62" s="111"/>
      <c r="B62" s="111"/>
      <c r="C62" s="111"/>
      <c r="D62" s="111"/>
      <c r="E62" s="111"/>
      <c r="F62" s="111"/>
      <c r="G62" s="111"/>
      <c r="H62" s="138"/>
      <c r="N62" s="130">
        <f>N61/O61</f>
        <v>0</v>
      </c>
      <c r="O62" s="130">
        <f>'Project Info'!E79</f>
        <v>0</v>
      </c>
    </row>
    <row r="63" spans="1:15" ht="15.75" x14ac:dyDescent="0.25">
      <c r="A63" s="121" t="s">
        <v>270</v>
      </c>
      <c r="B63" s="121"/>
      <c r="C63" s="122"/>
      <c r="D63" s="122"/>
      <c r="E63" s="122"/>
      <c r="F63" s="122"/>
      <c r="G63" s="122"/>
      <c r="H63" s="111"/>
    </row>
    <row r="64" spans="1:15" x14ac:dyDescent="0.25">
      <c r="A64" s="122"/>
      <c r="B64" s="387"/>
      <c r="C64" s="388"/>
      <c r="D64" s="122"/>
      <c r="E64" s="387"/>
      <c r="F64" s="387"/>
      <c r="G64" s="388"/>
      <c r="H64" s="388"/>
    </row>
    <row r="65" spans="1:8" x14ac:dyDescent="0.25">
      <c r="A65" s="122"/>
      <c r="B65" s="387"/>
      <c r="C65" s="388"/>
      <c r="D65" s="122"/>
      <c r="E65" s="387"/>
      <c r="F65" s="387"/>
      <c r="G65" s="388"/>
      <c r="H65" s="388"/>
    </row>
    <row r="66" spans="1:8" x14ac:dyDescent="0.25">
      <c r="A66" s="122"/>
      <c r="B66" s="134" t="s">
        <v>269</v>
      </c>
      <c r="C66" s="134" t="s">
        <v>170</v>
      </c>
      <c r="D66" s="122"/>
      <c r="E66" s="134" t="s">
        <v>268</v>
      </c>
      <c r="F66" s="134"/>
      <c r="G66" s="134" t="s">
        <v>170</v>
      </c>
      <c r="H66" s="111"/>
    </row>
    <row r="67" spans="1:8" x14ac:dyDescent="0.25">
      <c r="A67" s="87"/>
      <c r="B67" s="87"/>
      <c r="C67" s="87"/>
      <c r="D67" s="87"/>
      <c r="E67" s="87"/>
      <c r="F67" s="87"/>
      <c r="G67" s="87"/>
    </row>
  </sheetData>
  <sheetProtection algorithmName="SHA-512" hashValue="Cfcs8ahUmVu4+9wd8tgHyHbTODZl+kW5iuDqqHPvygYqg5Y+J6XdsudiUBdB3BOJyr5bm80sk9DMbTLii1evYw==" saltValue="2eI4yA0UHXE8JI1xzkNNcA==" spinCount="100000" sheet="1" objects="1" scenarios="1"/>
  <mergeCells count="28">
    <mergeCell ref="B64:B65"/>
    <mergeCell ref="C64:C65"/>
    <mergeCell ref="E64:F65"/>
    <mergeCell ref="G64:H65"/>
    <mergeCell ref="E41:G41"/>
    <mergeCell ref="B56:G56"/>
    <mergeCell ref="B57:G57"/>
    <mergeCell ref="B43:C43"/>
    <mergeCell ref="B48:G48"/>
    <mergeCell ref="B49:G49"/>
    <mergeCell ref="B50:G50"/>
    <mergeCell ref="B55:G55"/>
    <mergeCell ref="B38:C38"/>
    <mergeCell ref="B39:C39"/>
    <mergeCell ref="B40:C40"/>
    <mergeCell ref="B41:C41"/>
    <mergeCell ref="B42:C42"/>
    <mergeCell ref="B29:C29"/>
    <mergeCell ref="B30:C30"/>
    <mergeCell ref="B31:C31"/>
    <mergeCell ref="B32:C32"/>
    <mergeCell ref="B37:C37"/>
    <mergeCell ref="C2:F2"/>
    <mergeCell ref="B21:C21"/>
    <mergeCell ref="B22:C22"/>
    <mergeCell ref="B23:C23"/>
    <mergeCell ref="B28:C28"/>
    <mergeCell ref="A5:C5"/>
  </mergeCells>
  <printOptions horizontalCentered="1"/>
  <pageMargins left="0.5" right="0.5" top="0.5" bottom="0.5" header="0.3" footer="0.3"/>
  <pageSetup scale="7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G23" sqref="G23:J23"/>
    </sheetView>
  </sheetViews>
  <sheetFormatPr defaultRowHeight="12.75" x14ac:dyDescent="0.2"/>
  <cols>
    <col min="6" max="6" width="2.7109375" customWidth="1"/>
    <col min="10" max="10" width="12.85546875" customWidth="1"/>
  </cols>
  <sheetData>
    <row r="1" spans="1:11" ht="15.75" x14ac:dyDescent="0.25">
      <c r="A1" s="19" t="s">
        <v>161</v>
      </c>
      <c r="I1" s="367"/>
      <c r="J1" s="367"/>
      <c r="K1" s="367"/>
    </row>
    <row r="2" spans="1:11" ht="15.75" x14ac:dyDescent="0.25">
      <c r="A2" s="19" t="s">
        <v>177</v>
      </c>
      <c r="I2" s="367"/>
      <c r="J2" s="367"/>
      <c r="K2" s="367"/>
    </row>
    <row r="3" spans="1:11" x14ac:dyDescent="0.2">
      <c r="I3" s="367"/>
      <c r="J3" s="367"/>
      <c r="K3" s="367"/>
    </row>
    <row r="5" spans="1:11" x14ac:dyDescent="0.2">
      <c r="A5" s="11" t="s">
        <v>2</v>
      </c>
      <c r="B5" s="11"/>
      <c r="C5" s="11"/>
      <c r="D5" s="11"/>
      <c r="E5" s="11"/>
      <c r="F5" s="11"/>
      <c r="G5" s="11"/>
      <c r="H5" s="11"/>
      <c r="I5" s="11"/>
      <c r="J5" s="11"/>
      <c r="K5" s="11"/>
    </row>
    <row r="6" spans="1:11" ht="25.5" customHeight="1" x14ac:dyDescent="0.2">
      <c r="A6" s="395" t="str">
        <f>IF('Project Info'!A9="","",'Project Info'!A9)</f>
        <v/>
      </c>
      <c r="B6" s="396"/>
      <c r="C6" s="396"/>
      <c r="D6" s="396"/>
      <c r="E6" s="396"/>
      <c r="F6" s="396"/>
      <c r="G6" s="396"/>
      <c r="H6" s="396"/>
      <c r="I6" s="396"/>
      <c r="J6" s="396"/>
      <c r="K6" s="397"/>
    </row>
    <row r="7" spans="1:11" x14ac:dyDescent="0.2">
      <c r="A7" s="4" t="s">
        <v>247</v>
      </c>
      <c r="B7" s="4"/>
      <c r="C7" s="4"/>
      <c r="D7" s="4"/>
      <c r="E7" s="4"/>
      <c r="F7" s="4"/>
      <c r="G7" s="4"/>
      <c r="H7" s="4"/>
      <c r="I7" s="4"/>
      <c r="J7" s="4"/>
      <c r="K7" s="4"/>
    </row>
    <row r="8" spans="1:11" x14ac:dyDescent="0.2">
      <c r="A8" s="404" t="str">
        <f>IF('Project Info'!A30="","",'Project Info'!A30)</f>
        <v/>
      </c>
      <c r="B8" s="405"/>
      <c r="C8" s="406"/>
      <c r="D8" s="4"/>
      <c r="E8" s="4"/>
      <c r="F8" s="4"/>
      <c r="G8" s="4"/>
      <c r="H8" s="4"/>
      <c r="I8" s="4"/>
      <c r="J8" s="4"/>
      <c r="K8" s="4"/>
    </row>
    <row r="10" spans="1:11" x14ac:dyDescent="0.2">
      <c r="A10" s="49" t="s">
        <v>169</v>
      </c>
      <c r="B10" s="48"/>
      <c r="C10" s="48"/>
      <c r="D10" s="48"/>
      <c r="E10" s="48"/>
      <c r="F10" s="48"/>
      <c r="G10" s="48"/>
      <c r="H10" s="48"/>
      <c r="I10" s="48"/>
      <c r="J10" s="48"/>
      <c r="K10" s="48"/>
    </row>
    <row r="11" spans="1:11" ht="64.5" customHeight="1" x14ac:dyDescent="0.2">
      <c r="A11" s="400" t="s">
        <v>172</v>
      </c>
      <c r="B11" s="400"/>
      <c r="C11" s="400"/>
      <c r="D11" s="400"/>
      <c r="E11" s="400"/>
      <c r="F11" s="400"/>
      <c r="G11" s="400"/>
      <c r="H11" s="400"/>
      <c r="I11" s="400"/>
      <c r="J11" s="400"/>
      <c r="K11" s="273"/>
    </row>
    <row r="12" spans="1:11" ht="8.25" customHeight="1" x14ac:dyDescent="0.2"/>
    <row r="13" spans="1:11" ht="51" customHeight="1" x14ac:dyDescent="0.2">
      <c r="A13" s="400" t="s">
        <v>173</v>
      </c>
      <c r="B13" s="400"/>
      <c r="C13" s="400"/>
      <c r="D13" s="400"/>
      <c r="E13" s="400"/>
      <c r="F13" s="400"/>
      <c r="G13" s="400"/>
      <c r="H13" s="400"/>
      <c r="I13" s="400"/>
      <c r="J13" s="400"/>
      <c r="K13" s="273"/>
    </row>
    <row r="14" spans="1:11" ht="8.25" customHeight="1" x14ac:dyDescent="0.2"/>
    <row r="15" spans="1:11" ht="104.25" customHeight="1" x14ac:dyDescent="0.2">
      <c r="A15" s="400" t="s">
        <v>210</v>
      </c>
      <c r="B15" s="400"/>
      <c r="C15" s="400"/>
      <c r="D15" s="400"/>
      <c r="E15" s="400"/>
      <c r="F15" s="400"/>
      <c r="G15" s="400"/>
      <c r="H15" s="400"/>
      <c r="I15" s="400"/>
      <c r="J15" s="400"/>
      <c r="K15" s="273"/>
    </row>
    <row r="16" spans="1:11" ht="8.25" customHeight="1" x14ac:dyDescent="0.2"/>
    <row r="17" spans="1:11" ht="51" customHeight="1" x14ac:dyDescent="0.2">
      <c r="A17" s="400" t="s">
        <v>211</v>
      </c>
      <c r="B17" s="400"/>
      <c r="C17" s="400"/>
      <c r="D17" s="400"/>
      <c r="E17" s="400"/>
      <c r="F17" s="400"/>
      <c r="G17" s="400"/>
      <c r="H17" s="400"/>
      <c r="I17" s="400"/>
      <c r="J17" s="400"/>
      <c r="K17" s="273"/>
    </row>
    <row r="20" spans="1:11" x14ac:dyDescent="0.2">
      <c r="A20" s="398"/>
      <c r="B20" s="399"/>
      <c r="C20" s="399"/>
      <c r="D20" s="399"/>
      <c r="E20" s="399"/>
      <c r="G20" s="346"/>
      <c r="H20" s="320"/>
      <c r="I20" s="320"/>
      <c r="J20" s="287"/>
    </row>
    <row r="21" spans="1:11" x14ac:dyDescent="0.2">
      <c r="A21" t="s">
        <v>176</v>
      </c>
      <c r="G21" t="s">
        <v>142</v>
      </c>
    </row>
    <row r="22" spans="1:11" ht="8.25" customHeight="1" x14ac:dyDescent="0.2"/>
    <row r="23" spans="1:11" x14ac:dyDescent="0.2">
      <c r="A23" s="347"/>
      <c r="B23" s="348"/>
      <c r="C23" s="348"/>
      <c r="D23" s="348"/>
      <c r="E23" s="349"/>
      <c r="G23" s="401"/>
      <c r="H23" s="402"/>
      <c r="I23" s="402"/>
      <c r="J23" s="403"/>
    </row>
    <row r="24" spans="1:11" x14ac:dyDescent="0.2">
      <c r="A24" t="s">
        <v>171</v>
      </c>
      <c r="G24" t="s">
        <v>170</v>
      </c>
    </row>
    <row r="26" spans="1:11" ht="38.25" customHeight="1" x14ac:dyDescent="0.2">
      <c r="A26" s="269" t="s">
        <v>204</v>
      </c>
      <c r="B26" s="400"/>
      <c r="C26" s="400"/>
      <c r="D26" s="400"/>
      <c r="E26" s="400"/>
      <c r="F26" s="400"/>
      <c r="G26" s="400"/>
      <c r="H26" s="400"/>
      <c r="I26" s="400"/>
      <c r="J26" s="400"/>
      <c r="K26" s="273"/>
    </row>
  </sheetData>
  <sheetProtection password="CDFA" sheet="1"/>
  <mergeCells count="12">
    <mergeCell ref="A6:K6"/>
    <mergeCell ref="A20:E20"/>
    <mergeCell ref="I1:K3"/>
    <mergeCell ref="A26:K26"/>
    <mergeCell ref="A23:E23"/>
    <mergeCell ref="G20:J20"/>
    <mergeCell ref="G23:J23"/>
    <mergeCell ref="A15:K15"/>
    <mergeCell ref="A8:C8"/>
    <mergeCell ref="A11:K11"/>
    <mergeCell ref="A13:K13"/>
    <mergeCell ref="A17:K17"/>
  </mergeCells>
  <phoneticPr fontId="10" type="noConversion"/>
  <pageMargins left="0.5" right="0.25" top="0.7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E4" sqref="E4"/>
    </sheetView>
  </sheetViews>
  <sheetFormatPr defaultRowHeight="12.75" x14ac:dyDescent="0.2"/>
  <cols>
    <col min="6" max="6" width="2.7109375" customWidth="1"/>
    <col min="10" max="10" width="12.85546875" customWidth="1"/>
  </cols>
  <sheetData>
    <row r="1" spans="1:10" ht="15.75" x14ac:dyDescent="0.25">
      <c r="A1" s="19" t="s">
        <v>161</v>
      </c>
      <c r="H1" s="367"/>
      <c r="I1" s="367"/>
      <c r="J1" s="367"/>
    </row>
    <row r="2" spans="1:10" ht="15.75" x14ac:dyDescent="0.25">
      <c r="A2" s="19" t="s">
        <v>249</v>
      </c>
      <c r="H2" s="367"/>
      <c r="I2" s="367"/>
      <c r="J2" s="367"/>
    </row>
    <row r="3" spans="1:10" ht="15.75" customHeight="1" x14ac:dyDescent="0.25">
      <c r="A3" s="19" t="s">
        <v>248</v>
      </c>
      <c r="H3" s="367"/>
      <c r="I3" s="367"/>
      <c r="J3" s="367"/>
    </row>
    <row r="5" spans="1:10" x14ac:dyDescent="0.2">
      <c r="A5" s="11" t="s">
        <v>2</v>
      </c>
      <c r="B5" s="11"/>
      <c r="C5" s="11"/>
      <c r="D5" s="11"/>
      <c r="E5" s="11"/>
      <c r="F5" s="11"/>
      <c r="G5" s="11"/>
      <c r="H5" s="11"/>
      <c r="I5" s="11"/>
      <c r="J5" s="11"/>
    </row>
    <row r="6" spans="1:10" ht="25.5" customHeight="1" x14ac:dyDescent="0.2">
      <c r="A6" s="395" t="str">
        <f>IF('Project Info'!A9="","",'Project Info'!A9)</f>
        <v/>
      </c>
      <c r="B6" s="396"/>
      <c r="C6" s="396"/>
      <c r="D6" s="396"/>
      <c r="E6" s="396"/>
      <c r="F6" s="396"/>
      <c r="G6" s="396"/>
      <c r="H6" s="396"/>
      <c r="I6" s="396"/>
      <c r="J6" s="413"/>
    </row>
    <row r="7" spans="1:10" x14ac:dyDescent="0.2">
      <c r="A7" s="4" t="s">
        <v>247</v>
      </c>
      <c r="B7" s="4"/>
      <c r="C7" s="4"/>
      <c r="D7" s="4"/>
      <c r="E7" s="4"/>
      <c r="F7" s="4"/>
      <c r="G7" s="4"/>
      <c r="H7" s="4"/>
      <c r="I7" s="4"/>
      <c r="J7" s="4"/>
    </row>
    <row r="8" spans="1:10" x14ac:dyDescent="0.2">
      <c r="A8" s="404" t="str">
        <f>IF('Project Info'!A30="","",'Project Info'!A30)</f>
        <v/>
      </c>
      <c r="B8" s="405"/>
      <c r="C8" s="406"/>
      <c r="D8" s="4"/>
      <c r="E8" s="4"/>
      <c r="F8" s="4"/>
      <c r="G8" s="4"/>
      <c r="H8" s="4"/>
      <c r="I8" s="4"/>
      <c r="J8" s="4"/>
    </row>
    <row r="10" spans="1:10" ht="132.75" customHeight="1" x14ac:dyDescent="0.2">
      <c r="A10" s="407" t="s">
        <v>178</v>
      </c>
      <c r="B10" s="400"/>
      <c r="C10" s="400"/>
      <c r="D10" s="400"/>
      <c r="E10" s="400"/>
      <c r="F10" s="400"/>
      <c r="G10" s="400"/>
      <c r="H10" s="400"/>
      <c r="I10" s="400"/>
      <c r="J10" s="400"/>
    </row>
    <row r="11" spans="1:10" ht="25.5" customHeight="1" x14ac:dyDescent="0.2">
      <c r="A11" s="400" t="s">
        <v>179</v>
      </c>
      <c r="B11" s="400"/>
      <c r="C11" s="400"/>
      <c r="D11" s="400"/>
      <c r="E11" s="400"/>
      <c r="F11" s="400"/>
      <c r="G11" s="400"/>
      <c r="H11" s="400"/>
      <c r="I11" s="400"/>
      <c r="J11" s="400"/>
    </row>
    <row r="12" spans="1:10" ht="8.25" customHeight="1" x14ac:dyDescent="0.2"/>
    <row r="13" spans="1:10" ht="51" customHeight="1" x14ac:dyDescent="0.2">
      <c r="A13" s="407" t="s">
        <v>206</v>
      </c>
      <c r="B13" s="400"/>
      <c r="C13" s="400"/>
      <c r="D13" s="400"/>
      <c r="E13" s="400"/>
      <c r="F13" s="400"/>
      <c r="G13" s="400"/>
      <c r="H13" s="400"/>
      <c r="I13" s="400"/>
      <c r="J13" s="400"/>
    </row>
    <row r="14" spans="1:10" ht="8.25" customHeight="1" x14ac:dyDescent="0.2"/>
    <row r="15" spans="1:10" x14ac:dyDescent="0.2">
      <c r="B15" t="s">
        <v>180</v>
      </c>
    </row>
    <row r="16" spans="1:10" ht="8.25" customHeight="1" x14ac:dyDescent="0.2"/>
    <row r="17" spans="1:10" ht="25.5" customHeight="1" x14ac:dyDescent="0.2">
      <c r="B17" s="269" t="s">
        <v>207</v>
      </c>
      <c r="C17" s="400"/>
      <c r="D17" s="400"/>
      <c r="E17" s="400"/>
      <c r="F17" s="400"/>
      <c r="G17" s="400"/>
      <c r="H17" s="400"/>
      <c r="I17" s="400"/>
      <c r="J17" s="400"/>
    </row>
    <row r="18" spans="1:10" ht="8.25" customHeight="1" x14ac:dyDescent="0.2"/>
    <row r="19" spans="1:10" x14ac:dyDescent="0.2">
      <c r="A19" s="11" t="s">
        <v>181</v>
      </c>
      <c r="B19" s="11"/>
      <c r="C19" s="11"/>
      <c r="D19" s="11"/>
      <c r="E19" s="11"/>
      <c r="F19" s="11"/>
      <c r="G19" s="12" t="s">
        <v>195</v>
      </c>
      <c r="H19" s="408" t="s">
        <v>197</v>
      </c>
      <c r="I19" s="409"/>
      <c r="J19" s="11"/>
    </row>
    <row r="20" spans="1:10" ht="25.5" customHeight="1" x14ac:dyDescent="0.2">
      <c r="A20" s="410"/>
      <c r="B20" s="411"/>
      <c r="C20" s="411"/>
      <c r="D20" s="411"/>
      <c r="E20" s="411"/>
      <c r="F20" s="411"/>
      <c r="G20" s="411"/>
      <c r="H20" s="411"/>
      <c r="I20" s="411"/>
      <c r="J20" s="412"/>
    </row>
    <row r="21" spans="1:10" ht="8.25" customHeight="1" x14ac:dyDescent="0.2">
      <c r="A21" s="4"/>
      <c r="B21" s="4"/>
      <c r="C21" s="4"/>
      <c r="D21" s="4"/>
      <c r="E21" s="4"/>
      <c r="F21" s="4"/>
      <c r="G21" s="4"/>
      <c r="H21" s="4"/>
      <c r="I21" s="4"/>
      <c r="J21" s="4"/>
    </row>
    <row r="22" spans="1:10" ht="25.5" customHeight="1" x14ac:dyDescent="0.2">
      <c r="A22" s="414" t="s">
        <v>182</v>
      </c>
      <c r="B22" s="415"/>
      <c r="C22" s="415"/>
      <c r="D22" s="416" t="s">
        <v>264</v>
      </c>
      <c r="E22" s="417"/>
      <c r="F22" s="417"/>
      <c r="G22" s="417"/>
      <c r="H22" s="417"/>
      <c r="I22" s="417"/>
      <c r="J22" s="418"/>
    </row>
    <row r="23" spans="1:10" ht="8.25" customHeight="1" x14ac:dyDescent="0.2">
      <c r="A23" s="4"/>
      <c r="B23" s="4"/>
      <c r="C23" s="4"/>
      <c r="D23" s="4"/>
      <c r="E23" s="4"/>
      <c r="F23" s="4"/>
      <c r="G23" s="4"/>
      <c r="H23" s="4"/>
      <c r="I23" s="4"/>
      <c r="J23" s="4"/>
    </row>
    <row r="24" spans="1:10" ht="38.25" customHeight="1" x14ac:dyDescent="0.2">
      <c r="A24" s="400" t="s">
        <v>183</v>
      </c>
      <c r="B24" s="400"/>
      <c r="C24" s="400"/>
      <c r="D24" s="400"/>
      <c r="E24" s="400"/>
      <c r="F24" s="400"/>
      <c r="G24" s="400"/>
      <c r="H24" s="400"/>
      <c r="I24" s="400"/>
      <c r="J24" s="400"/>
    </row>
    <row r="25" spans="1:10" ht="8.25" customHeight="1" x14ac:dyDescent="0.2"/>
    <row r="26" spans="1:10" x14ac:dyDescent="0.2">
      <c r="A26" s="4" t="s">
        <v>152</v>
      </c>
      <c r="B26" s="4"/>
      <c r="C26" s="4"/>
      <c r="D26" s="4"/>
      <c r="E26" s="4" t="s">
        <v>142</v>
      </c>
      <c r="F26" s="4"/>
      <c r="G26" s="4"/>
      <c r="H26" s="4" t="s">
        <v>13</v>
      </c>
      <c r="I26" s="4"/>
      <c r="J26" s="4"/>
    </row>
    <row r="27" spans="1:10" ht="25.5" customHeight="1" x14ac:dyDescent="0.2">
      <c r="A27" s="358"/>
      <c r="B27" s="419"/>
      <c r="C27" s="419"/>
      <c r="D27" s="355"/>
      <c r="E27" s="358"/>
      <c r="F27" s="419"/>
      <c r="G27" s="355"/>
      <c r="H27" s="358"/>
      <c r="I27" s="419"/>
      <c r="J27" s="355"/>
    </row>
    <row r="28" spans="1:10" ht="25.5" customHeight="1" x14ac:dyDescent="0.2">
      <c r="A28" s="354"/>
      <c r="B28" s="419"/>
      <c r="C28" s="419"/>
      <c r="D28" s="355"/>
      <c r="E28" s="354"/>
      <c r="F28" s="419"/>
      <c r="G28" s="355"/>
      <c r="H28" s="354"/>
      <c r="I28" s="419"/>
      <c r="J28" s="355"/>
    </row>
    <row r="29" spans="1:10" ht="25.5" customHeight="1" x14ac:dyDescent="0.2">
      <c r="A29" s="354"/>
      <c r="B29" s="419"/>
      <c r="C29" s="419"/>
      <c r="D29" s="355"/>
      <c r="E29" s="354"/>
      <c r="F29" s="419"/>
      <c r="G29" s="355"/>
      <c r="H29" s="354"/>
      <c r="I29" s="419"/>
      <c r="J29" s="355"/>
    </row>
    <row r="30" spans="1:10" ht="25.5" customHeight="1" x14ac:dyDescent="0.2">
      <c r="A30" s="354"/>
      <c r="B30" s="419"/>
      <c r="C30" s="419"/>
      <c r="D30" s="355"/>
      <c r="E30" s="354"/>
      <c r="F30" s="419"/>
      <c r="G30" s="355"/>
      <c r="H30" s="354"/>
      <c r="I30" s="419"/>
      <c r="J30" s="355"/>
    </row>
    <row r="31" spans="1:10" ht="25.5" customHeight="1" x14ac:dyDescent="0.2">
      <c r="A31" s="354"/>
      <c r="B31" s="419"/>
      <c r="C31" s="419"/>
      <c r="D31" s="355"/>
      <c r="E31" s="354"/>
      <c r="F31" s="419"/>
      <c r="G31" s="355"/>
      <c r="H31" s="354"/>
      <c r="I31" s="419"/>
      <c r="J31" s="355"/>
    </row>
    <row r="32" spans="1:10" ht="25.5" customHeight="1" x14ac:dyDescent="0.2">
      <c r="A32" s="354"/>
      <c r="B32" s="419"/>
      <c r="C32" s="419"/>
      <c r="D32" s="355"/>
      <c r="E32" s="354"/>
      <c r="F32" s="419"/>
      <c r="G32" s="355"/>
      <c r="H32" s="354"/>
      <c r="I32" s="419"/>
      <c r="J32" s="355"/>
    </row>
    <row r="33" spans="1:10" x14ac:dyDescent="0.2">
      <c r="A33" s="4"/>
      <c r="B33" s="14" t="s">
        <v>150</v>
      </c>
      <c r="C33" s="4"/>
      <c r="D33" s="4"/>
      <c r="E33" s="4"/>
      <c r="F33" s="4"/>
      <c r="G33" s="4"/>
      <c r="H33" s="4"/>
      <c r="I33" s="4"/>
      <c r="J33" s="4"/>
    </row>
    <row r="34" spans="1:10" ht="8.25" customHeight="1" x14ac:dyDescent="0.2"/>
    <row r="35" spans="1:10" ht="38.25" customHeight="1" x14ac:dyDescent="0.2">
      <c r="A35" s="400" t="s">
        <v>184</v>
      </c>
      <c r="B35" s="400"/>
      <c r="C35" s="400"/>
      <c r="D35" s="400"/>
      <c r="E35" s="400"/>
      <c r="F35" s="400"/>
      <c r="G35" s="400"/>
      <c r="H35" s="400"/>
      <c r="I35" s="400"/>
      <c r="J35" s="55"/>
    </row>
    <row r="36" spans="1:10" ht="8.25" customHeight="1" x14ac:dyDescent="0.2"/>
    <row r="37" spans="1:10" ht="51" customHeight="1" x14ac:dyDescent="0.2">
      <c r="A37" s="273" t="s">
        <v>186</v>
      </c>
      <c r="B37" s="273"/>
      <c r="C37" s="273"/>
      <c r="D37" s="273"/>
      <c r="E37" s="273"/>
      <c r="F37" s="273"/>
      <c r="G37" s="273"/>
      <c r="H37" s="273"/>
      <c r="I37" s="273"/>
      <c r="J37" s="273"/>
    </row>
    <row r="38" spans="1:10" ht="8.25" customHeight="1" x14ac:dyDescent="0.2">
      <c r="A38" s="25"/>
      <c r="B38" s="25"/>
      <c r="C38" s="25"/>
      <c r="D38" s="25"/>
      <c r="E38" s="25"/>
      <c r="F38" s="25"/>
      <c r="G38" s="25"/>
      <c r="H38" s="25"/>
      <c r="I38" s="25"/>
      <c r="J38" s="25"/>
    </row>
    <row r="39" spans="1:10" x14ac:dyDescent="0.2">
      <c r="A39" s="29" t="s">
        <v>191</v>
      </c>
    </row>
    <row r="40" spans="1:10" ht="25.5" customHeight="1" x14ac:dyDescent="0.2">
      <c r="A40" s="4" t="s">
        <v>187</v>
      </c>
      <c r="B40" s="4"/>
      <c r="C40" s="4"/>
      <c r="D40" s="4"/>
      <c r="E40" s="4"/>
      <c r="F40" s="297" t="s">
        <v>188</v>
      </c>
      <c r="G40" s="297"/>
      <c r="H40" s="297"/>
      <c r="I40" s="297"/>
      <c r="J40" s="297"/>
    </row>
    <row r="41" spans="1:10" x14ac:dyDescent="0.2">
      <c r="A41" s="354"/>
      <c r="B41" s="419"/>
      <c r="C41" s="419"/>
      <c r="D41" s="419"/>
      <c r="E41" s="355"/>
      <c r="F41" s="354"/>
      <c r="G41" s="419"/>
      <c r="H41" s="419"/>
      <c r="I41" s="419"/>
      <c r="J41" s="355"/>
    </row>
    <row r="42" spans="1:10" x14ac:dyDescent="0.2">
      <c r="A42" s="4" t="s">
        <v>189</v>
      </c>
      <c r="B42" s="4"/>
      <c r="C42" s="4"/>
      <c r="D42" s="4"/>
      <c r="E42" s="4"/>
      <c r="F42" s="4"/>
      <c r="G42" s="4"/>
      <c r="H42" s="4"/>
      <c r="I42" s="4"/>
      <c r="J42" s="4"/>
    </row>
    <row r="43" spans="1:10" x14ac:dyDescent="0.2">
      <c r="A43" s="354"/>
      <c r="B43" s="419"/>
      <c r="C43" s="419"/>
      <c r="D43" s="419"/>
      <c r="E43" s="355"/>
      <c r="F43" s="4"/>
      <c r="G43" s="4"/>
      <c r="H43" s="4"/>
      <c r="I43" s="4"/>
      <c r="J43" s="4"/>
    </row>
    <row r="44" spans="1:10" x14ac:dyDescent="0.2">
      <c r="A44" s="4" t="s">
        <v>190</v>
      </c>
      <c r="B44" s="4"/>
      <c r="C44" s="4"/>
      <c r="D44" s="4"/>
      <c r="E44" s="4"/>
      <c r="F44" s="4"/>
      <c r="G44" s="4"/>
      <c r="H44" s="4"/>
      <c r="I44" s="4"/>
      <c r="J44" s="4"/>
    </row>
    <row r="45" spans="1:10" ht="38.25" customHeight="1" x14ac:dyDescent="0.2">
      <c r="A45" s="354"/>
      <c r="B45" s="419"/>
      <c r="C45" s="419"/>
      <c r="D45" s="419"/>
      <c r="E45" s="419"/>
      <c r="F45" s="419"/>
      <c r="G45" s="419"/>
      <c r="H45" s="419"/>
      <c r="I45" s="419"/>
      <c r="J45" s="355"/>
    </row>
    <row r="46" spans="1:10" ht="6.75" customHeight="1" x14ac:dyDescent="0.2">
      <c r="A46" s="4"/>
      <c r="B46" s="4"/>
      <c r="C46" s="4"/>
      <c r="D46" s="4"/>
      <c r="E46" s="4"/>
      <c r="F46" s="4"/>
      <c r="G46" s="4"/>
      <c r="H46" s="4"/>
      <c r="I46" s="4"/>
      <c r="J46" s="4"/>
    </row>
    <row r="47" spans="1:10" x14ac:dyDescent="0.2">
      <c r="A47" s="29" t="s">
        <v>192</v>
      </c>
    </row>
    <row r="48" spans="1:10" ht="25.5" customHeight="1" x14ac:dyDescent="0.2">
      <c r="A48" s="4" t="s">
        <v>187</v>
      </c>
      <c r="B48" s="4"/>
      <c r="C48" s="4"/>
      <c r="D48" s="4"/>
      <c r="E48" s="4"/>
      <c r="F48" s="297" t="s">
        <v>188</v>
      </c>
      <c r="G48" s="297"/>
      <c r="H48" s="297"/>
      <c r="I48" s="297"/>
      <c r="J48" s="297"/>
    </row>
    <row r="49" spans="1:10" x14ac:dyDescent="0.2">
      <c r="A49" s="354"/>
      <c r="B49" s="419"/>
      <c r="C49" s="419"/>
      <c r="D49" s="419"/>
      <c r="E49" s="355"/>
      <c r="F49" s="354"/>
      <c r="G49" s="419"/>
      <c r="H49" s="419"/>
      <c r="I49" s="419"/>
      <c r="J49" s="355"/>
    </row>
    <row r="50" spans="1:10" x14ac:dyDescent="0.2">
      <c r="A50" s="4" t="s">
        <v>189</v>
      </c>
      <c r="B50" s="4"/>
      <c r="C50" s="4"/>
      <c r="D50" s="4"/>
      <c r="E50" s="4"/>
      <c r="F50" s="4"/>
      <c r="G50" s="4"/>
      <c r="H50" s="4"/>
      <c r="I50" s="4"/>
      <c r="J50" s="4"/>
    </row>
    <row r="51" spans="1:10" x14ac:dyDescent="0.2">
      <c r="A51" s="354"/>
      <c r="B51" s="419"/>
      <c r="C51" s="419"/>
      <c r="D51" s="419"/>
      <c r="E51" s="355"/>
      <c r="F51" s="4"/>
      <c r="G51" s="4"/>
      <c r="H51" s="4"/>
      <c r="I51" s="4"/>
      <c r="J51" s="4"/>
    </row>
    <row r="52" spans="1:10" x14ac:dyDescent="0.2">
      <c r="A52" s="4" t="s">
        <v>190</v>
      </c>
      <c r="B52" s="4"/>
      <c r="C52" s="4"/>
      <c r="D52" s="4"/>
      <c r="E52" s="4"/>
      <c r="F52" s="4"/>
      <c r="G52" s="4"/>
      <c r="H52" s="4"/>
      <c r="I52" s="4"/>
      <c r="J52" s="4"/>
    </row>
    <row r="53" spans="1:10" ht="38.25" customHeight="1" x14ac:dyDescent="0.2">
      <c r="A53" s="354"/>
      <c r="B53" s="419"/>
      <c r="C53" s="419"/>
      <c r="D53" s="419"/>
      <c r="E53" s="419"/>
      <c r="F53" s="419"/>
      <c r="G53" s="419"/>
      <c r="H53" s="419"/>
      <c r="I53" s="419"/>
      <c r="J53" s="355"/>
    </row>
    <row r="54" spans="1:10" ht="6.75" customHeight="1" x14ac:dyDescent="0.2">
      <c r="A54" s="4"/>
      <c r="B54" s="4"/>
      <c r="C54" s="4"/>
      <c r="D54" s="4"/>
      <c r="E54" s="4"/>
      <c r="F54" s="4"/>
      <c r="G54" s="4"/>
      <c r="H54" s="4"/>
      <c r="I54" s="4"/>
      <c r="J54" s="4"/>
    </row>
    <row r="55" spans="1:10" x14ac:dyDescent="0.2">
      <c r="A55" s="29" t="s">
        <v>193</v>
      </c>
    </row>
    <row r="56" spans="1:10" ht="25.5" customHeight="1" x14ac:dyDescent="0.2">
      <c r="A56" s="4" t="s">
        <v>187</v>
      </c>
      <c r="B56" s="4"/>
      <c r="C56" s="4"/>
      <c r="D56" s="4"/>
      <c r="E56" s="4"/>
      <c r="F56" s="297" t="s">
        <v>188</v>
      </c>
      <c r="G56" s="297"/>
      <c r="H56" s="297"/>
      <c r="I56" s="297"/>
      <c r="J56" s="297"/>
    </row>
    <row r="57" spans="1:10" x14ac:dyDescent="0.2">
      <c r="A57" s="354"/>
      <c r="B57" s="419"/>
      <c r="C57" s="419"/>
      <c r="D57" s="419"/>
      <c r="E57" s="355"/>
      <c r="F57" s="354"/>
      <c r="G57" s="419"/>
      <c r="H57" s="419"/>
      <c r="I57" s="419"/>
      <c r="J57" s="355"/>
    </row>
    <row r="58" spans="1:10" x14ac:dyDescent="0.2">
      <c r="A58" s="4" t="s">
        <v>189</v>
      </c>
      <c r="B58" s="4"/>
      <c r="C58" s="4"/>
      <c r="D58" s="4"/>
      <c r="E58" s="4"/>
      <c r="F58" s="4"/>
      <c r="G58" s="4"/>
      <c r="H58" s="4"/>
      <c r="I58" s="4"/>
      <c r="J58" s="4"/>
    </row>
    <row r="59" spans="1:10" x14ac:dyDescent="0.2">
      <c r="A59" s="354"/>
      <c r="B59" s="419"/>
      <c r="C59" s="419"/>
      <c r="D59" s="419"/>
      <c r="E59" s="355"/>
      <c r="F59" s="4"/>
      <c r="G59" s="4"/>
      <c r="H59" s="4"/>
      <c r="I59" s="4"/>
      <c r="J59" s="4"/>
    </row>
    <row r="60" spans="1:10" x14ac:dyDescent="0.2">
      <c r="A60" s="4" t="s">
        <v>190</v>
      </c>
      <c r="B60" s="4"/>
      <c r="C60" s="4"/>
      <c r="D60" s="4"/>
      <c r="E60" s="4"/>
      <c r="F60" s="4"/>
      <c r="G60" s="4"/>
      <c r="H60" s="4"/>
      <c r="I60" s="4"/>
      <c r="J60" s="4"/>
    </row>
    <row r="61" spans="1:10" ht="38.25" customHeight="1" x14ac:dyDescent="0.2">
      <c r="A61" s="354"/>
      <c r="B61" s="419"/>
      <c r="C61" s="419"/>
      <c r="D61" s="419"/>
      <c r="E61" s="419"/>
      <c r="F61" s="419"/>
      <c r="G61" s="419"/>
      <c r="H61" s="419"/>
      <c r="I61" s="419"/>
      <c r="J61" s="355"/>
    </row>
    <row r="62" spans="1:10" ht="6.75" customHeight="1" x14ac:dyDescent="0.2">
      <c r="A62" s="4"/>
      <c r="B62" s="4"/>
      <c r="C62" s="4"/>
      <c r="D62" s="4"/>
      <c r="E62" s="4"/>
      <c r="F62" s="4"/>
      <c r="G62" s="4"/>
      <c r="H62" s="4"/>
      <c r="I62" s="4"/>
      <c r="J62" s="4"/>
    </row>
    <row r="63" spans="1:10" x14ac:dyDescent="0.2">
      <c r="B63" s="30" t="s">
        <v>150</v>
      </c>
    </row>
    <row r="64" spans="1:10" ht="8.25" customHeight="1" x14ac:dyDescent="0.2"/>
    <row r="65" spans="1:10" ht="38.25" customHeight="1" x14ac:dyDescent="0.2">
      <c r="A65" s="400" t="s">
        <v>194</v>
      </c>
      <c r="B65" s="400"/>
      <c r="C65" s="400"/>
      <c r="D65" s="400"/>
      <c r="E65" s="400"/>
      <c r="F65" s="400"/>
      <c r="G65" s="400"/>
      <c r="H65" s="400"/>
      <c r="I65" s="400"/>
      <c r="J65" s="400"/>
    </row>
    <row r="69" spans="1:10" x14ac:dyDescent="0.2">
      <c r="A69" s="399"/>
      <c r="B69" s="399"/>
      <c r="C69" s="399"/>
      <c r="D69" s="399"/>
      <c r="E69" s="399"/>
      <c r="G69" s="456"/>
      <c r="H69" s="456"/>
      <c r="I69" s="456"/>
      <c r="J69" s="456"/>
    </row>
    <row r="70" spans="1:10" x14ac:dyDescent="0.2">
      <c r="A70" t="s">
        <v>176</v>
      </c>
      <c r="G70" t="s">
        <v>170</v>
      </c>
    </row>
    <row r="72" spans="1:10" ht="51" customHeight="1" x14ac:dyDescent="0.2">
      <c r="A72" s="272" t="s">
        <v>205</v>
      </c>
      <c r="B72" s="273"/>
      <c r="C72" s="273"/>
      <c r="D72" s="273"/>
      <c r="E72" s="273"/>
      <c r="F72" s="273"/>
      <c r="G72" s="273"/>
      <c r="H72" s="273"/>
      <c r="I72" s="273"/>
      <c r="J72" s="273"/>
    </row>
  </sheetData>
  <sheetProtection algorithmName="SHA-512" hashValue="OB7dfgjv7e6QbaRzGwCejZi16Knn3xmRVo2iGJieyLLDJPMFSyqKXaBuww20POfaF97y+Mj2cs12dj8dfYxeJg==" saltValue="MVLaBy1c3y4NEplDALq9Jw==" spinCount="100000" sheet="1"/>
  <mergeCells count="51">
    <mergeCell ref="H1:J3"/>
    <mergeCell ref="A69:E69"/>
    <mergeCell ref="G69:J69"/>
    <mergeCell ref="A72:J72"/>
    <mergeCell ref="A59:E59"/>
    <mergeCell ref="A61:J61"/>
    <mergeCell ref="A65:J65"/>
    <mergeCell ref="A51:E51"/>
    <mergeCell ref="A53:J53"/>
    <mergeCell ref="F56:J56"/>
    <mergeCell ref="A57:E57"/>
    <mergeCell ref="F57:J57"/>
    <mergeCell ref="A43:E43"/>
    <mergeCell ref="A45:J45"/>
    <mergeCell ref="F48:J48"/>
    <mergeCell ref="A49:E49"/>
    <mergeCell ref="F49:J49"/>
    <mergeCell ref="A37:J37"/>
    <mergeCell ref="F40:J40"/>
    <mergeCell ref="A41:E41"/>
    <mergeCell ref="F41:J41"/>
    <mergeCell ref="A32:D32"/>
    <mergeCell ref="E32:G32"/>
    <mergeCell ref="H32:J32"/>
    <mergeCell ref="A35:I35"/>
    <mergeCell ref="A30:D30"/>
    <mergeCell ref="E30:G30"/>
    <mergeCell ref="H30:J30"/>
    <mergeCell ref="A31:D31"/>
    <mergeCell ref="E31:G31"/>
    <mergeCell ref="H31:J31"/>
    <mergeCell ref="A28:D28"/>
    <mergeCell ref="E28:G28"/>
    <mergeCell ref="H28:J28"/>
    <mergeCell ref="A29:D29"/>
    <mergeCell ref="E29:G29"/>
    <mergeCell ref="H29:J29"/>
    <mergeCell ref="A22:C22"/>
    <mergeCell ref="D22:J22"/>
    <mergeCell ref="A24:J24"/>
    <mergeCell ref="A27:D27"/>
    <mergeCell ref="E27:G27"/>
    <mergeCell ref="H27:J27"/>
    <mergeCell ref="A13:J13"/>
    <mergeCell ref="B17:J17"/>
    <mergeCell ref="H19:I19"/>
    <mergeCell ref="A20:J20"/>
    <mergeCell ref="A6:J6"/>
    <mergeCell ref="A8:C8"/>
    <mergeCell ref="A10:J10"/>
    <mergeCell ref="A11:J11"/>
  </mergeCells>
  <phoneticPr fontId="10" type="noConversion"/>
  <dataValidations count="2">
    <dataValidation type="list" allowBlank="1" showInputMessage="1" showErrorMessage="1" sqref="H19:I19">
      <formula1>DisclBeneficiary</formula1>
    </dataValidation>
    <dataValidation type="list" allowBlank="1" showInputMessage="1" showErrorMessage="1" sqref="J35">
      <formula1>DisclQuestion</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G152"/>
  <sheetViews>
    <sheetView topLeftCell="E1" workbookViewId="0">
      <selection sqref="A1:D1048576"/>
    </sheetView>
  </sheetViews>
  <sheetFormatPr defaultRowHeight="12.75" x14ac:dyDescent="0.2"/>
  <cols>
    <col min="1" max="1" width="14.5703125" hidden="1" customWidth="1"/>
    <col min="2" max="2" width="28.140625" hidden="1" customWidth="1"/>
    <col min="3" max="3" width="9.140625" hidden="1" customWidth="1"/>
    <col min="4" max="4" width="21.140625" hidden="1" customWidth="1"/>
    <col min="5" max="5" width="9.140625" customWidth="1"/>
  </cols>
  <sheetData>
    <row r="3" spans="1:4" x14ac:dyDescent="0.2">
      <c r="A3" s="1" t="s">
        <v>12</v>
      </c>
      <c r="B3" s="1" t="s">
        <v>13</v>
      </c>
    </row>
    <row r="4" spans="1:4" x14ac:dyDescent="0.2">
      <c r="A4" t="s">
        <v>10</v>
      </c>
      <c r="B4" t="s">
        <v>14</v>
      </c>
      <c r="D4" s="1" t="s">
        <v>174</v>
      </c>
    </row>
    <row r="5" spans="1:4" x14ac:dyDescent="0.2">
      <c r="A5" t="s">
        <v>11</v>
      </c>
      <c r="B5" t="s">
        <v>15</v>
      </c>
      <c r="D5" t="s">
        <v>10</v>
      </c>
    </row>
    <row r="6" spans="1:4" x14ac:dyDescent="0.2">
      <c r="B6" t="s">
        <v>16</v>
      </c>
      <c r="D6" t="s">
        <v>11</v>
      </c>
    </row>
    <row r="7" spans="1:4" x14ac:dyDescent="0.2">
      <c r="A7" s="1" t="s">
        <v>156</v>
      </c>
      <c r="B7" t="s">
        <v>17</v>
      </c>
      <c r="D7" s="28"/>
    </row>
    <row r="8" spans="1:4" x14ac:dyDescent="0.2">
      <c r="A8" t="s">
        <v>10</v>
      </c>
      <c r="B8" t="s">
        <v>18</v>
      </c>
    </row>
    <row r="9" spans="1:4" x14ac:dyDescent="0.2">
      <c r="A9" t="s">
        <v>11</v>
      </c>
      <c r="B9" t="s">
        <v>19</v>
      </c>
      <c r="D9" s="1" t="s">
        <v>175</v>
      </c>
    </row>
    <row r="10" spans="1:4" x14ac:dyDescent="0.2">
      <c r="B10" t="s">
        <v>20</v>
      </c>
      <c r="D10" t="s">
        <v>10</v>
      </c>
    </row>
    <row r="11" spans="1:4" x14ac:dyDescent="0.2">
      <c r="A11" s="1" t="s">
        <v>5</v>
      </c>
      <c r="B11" s="3" t="s">
        <v>245</v>
      </c>
      <c r="D11" t="s">
        <v>11</v>
      </c>
    </row>
    <row r="12" spans="1:4" x14ac:dyDescent="0.2">
      <c r="A12" t="s">
        <v>22</v>
      </c>
      <c r="B12" t="s">
        <v>215</v>
      </c>
    </row>
    <row r="13" spans="1:4" x14ac:dyDescent="0.2">
      <c r="A13" t="s">
        <v>23</v>
      </c>
      <c r="B13" t="s">
        <v>214</v>
      </c>
    </row>
    <row r="14" spans="1:4" x14ac:dyDescent="0.2">
      <c r="A14" t="s">
        <v>24</v>
      </c>
      <c r="D14" s="1" t="s">
        <v>185</v>
      </c>
    </row>
    <row r="15" spans="1:4" x14ac:dyDescent="0.2">
      <c r="A15" t="s">
        <v>25</v>
      </c>
      <c r="B15" s="58" t="s">
        <v>209</v>
      </c>
      <c r="D15" s="51" t="s">
        <v>10</v>
      </c>
    </row>
    <row r="16" spans="1:4" x14ac:dyDescent="0.2">
      <c r="A16" t="s">
        <v>26</v>
      </c>
      <c r="B16" t="s">
        <v>10</v>
      </c>
      <c r="D16" s="51" t="s">
        <v>11</v>
      </c>
    </row>
    <row r="17" spans="1:4" x14ac:dyDescent="0.2">
      <c r="A17" t="s">
        <v>27</v>
      </c>
      <c r="B17" t="s">
        <v>11</v>
      </c>
    </row>
    <row r="18" spans="1:4" x14ac:dyDescent="0.2">
      <c r="A18" t="s">
        <v>28</v>
      </c>
    </row>
    <row r="19" spans="1:4" x14ac:dyDescent="0.2">
      <c r="A19" t="s">
        <v>29</v>
      </c>
      <c r="D19" s="1" t="s">
        <v>196</v>
      </c>
    </row>
    <row r="20" spans="1:4" x14ac:dyDescent="0.2">
      <c r="A20" t="s">
        <v>32</v>
      </c>
      <c r="B20" s="58" t="s">
        <v>231</v>
      </c>
      <c r="D20" t="s">
        <v>197</v>
      </c>
    </row>
    <row r="21" spans="1:4" x14ac:dyDescent="0.2">
      <c r="A21" t="s">
        <v>33</v>
      </c>
      <c r="B21" t="s">
        <v>10</v>
      </c>
      <c r="D21" t="s">
        <v>198</v>
      </c>
    </row>
    <row r="22" spans="1:4" x14ac:dyDescent="0.2">
      <c r="A22" t="s">
        <v>34</v>
      </c>
      <c r="B22" t="s">
        <v>11</v>
      </c>
    </row>
    <row r="23" spans="1:4" x14ac:dyDescent="0.2">
      <c r="A23" t="s">
        <v>35</v>
      </c>
    </row>
    <row r="24" spans="1:4" x14ac:dyDescent="0.2">
      <c r="A24" t="s">
        <v>36</v>
      </c>
    </row>
    <row r="25" spans="1:4" x14ac:dyDescent="0.2">
      <c r="A25" t="s">
        <v>37</v>
      </c>
      <c r="B25" s="58" t="s">
        <v>217</v>
      </c>
    </row>
    <row r="26" spans="1:4" x14ac:dyDescent="0.2">
      <c r="A26" t="s">
        <v>38</v>
      </c>
      <c r="B26" s="72" t="s">
        <v>391</v>
      </c>
    </row>
    <row r="27" spans="1:4" x14ac:dyDescent="0.2">
      <c r="A27" t="s">
        <v>39</v>
      </c>
      <c r="B27" s="72" t="s">
        <v>392</v>
      </c>
    </row>
    <row r="28" spans="1:4" x14ac:dyDescent="0.2">
      <c r="A28" t="s">
        <v>40</v>
      </c>
      <c r="B28" s="72" t="s">
        <v>393</v>
      </c>
    </row>
    <row r="29" spans="1:4" x14ac:dyDescent="0.2">
      <c r="A29" t="s">
        <v>41</v>
      </c>
      <c r="B29" s="72" t="s">
        <v>394</v>
      </c>
    </row>
    <row r="30" spans="1:4" x14ac:dyDescent="0.2">
      <c r="A30" t="s">
        <v>42</v>
      </c>
      <c r="B30" s="72" t="s">
        <v>395</v>
      </c>
    </row>
    <row r="31" spans="1:4" x14ac:dyDescent="0.2">
      <c r="A31" t="s">
        <v>43</v>
      </c>
      <c r="B31" s="72"/>
    </row>
    <row r="32" spans="1:4" x14ac:dyDescent="0.2">
      <c r="A32" t="s">
        <v>44</v>
      </c>
    </row>
    <row r="33" spans="1:7" x14ac:dyDescent="0.2">
      <c r="A33" t="s">
        <v>45</v>
      </c>
    </row>
    <row r="34" spans="1:7" x14ac:dyDescent="0.2">
      <c r="A34" t="s">
        <v>46</v>
      </c>
      <c r="B34" s="73" t="s">
        <v>218</v>
      </c>
      <c r="D34" s="1" t="s">
        <v>235</v>
      </c>
    </row>
    <row r="35" spans="1:7" x14ac:dyDescent="0.2">
      <c r="A35" t="s">
        <v>47</v>
      </c>
      <c r="B35" s="72" t="s">
        <v>219</v>
      </c>
      <c r="D35" t="s">
        <v>236</v>
      </c>
    </row>
    <row r="36" spans="1:7" x14ac:dyDescent="0.2">
      <c r="A36" t="s">
        <v>30</v>
      </c>
      <c r="B36" s="72" t="s">
        <v>216</v>
      </c>
      <c r="D36" t="s">
        <v>238</v>
      </c>
    </row>
    <row r="37" spans="1:7" x14ac:dyDescent="0.2">
      <c r="A37" t="s">
        <v>31</v>
      </c>
      <c r="D37" t="s">
        <v>237</v>
      </c>
      <c r="E37" s="28"/>
      <c r="F37" s="28"/>
      <c r="G37" s="28"/>
    </row>
    <row r="38" spans="1:7" x14ac:dyDescent="0.2">
      <c r="A38" t="s">
        <v>48</v>
      </c>
      <c r="D38" t="s">
        <v>239</v>
      </c>
    </row>
    <row r="39" spans="1:7" x14ac:dyDescent="0.2">
      <c r="A39" t="s">
        <v>49</v>
      </c>
      <c r="B39" s="1" t="s">
        <v>146</v>
      </c>
      <c r="D39" t="s">
        <v>240</v>
      </c>
    </row>
    <row r="40" spans="1:7" x14ac:dyDescent="0.2">
      <c r="A40" t="s">
        <v>50</v>
      </c>
      <c r="B40" t="s">
        <v>10</v>
      </c>
      <c r="D40" t="s">
        <v>241</v>
      </c>
    </row>
    <row r="41" spans="1:7" x14ac:dyDescent="0.2">
      <c r="A41" t="s">
        <v>51</v>
      </c>
      <c r="B41" t="s">
        <v>11</v>
      </c>
    </row>
    <row r="42" spans="1:7" x14ac:dyDescent="0.2">
      <c r="A42" t="s">
        <v>52</v>
      </c>
    </row>
    <row r="43" spans="1:7" x14ac:dyDescent="0.2">
      <c r="A43" t="s">
        <v>53</v>
      </c>
    </row>
    <row r="44" spans="1:7" x14ac:dyDescent="0.2">
      <c r="A44" t="s">
        <v>54</v>
      </c>
      <c r="B44" s="58" t="s">
        <v>202</v>
      </c>
    </row>
    <row r="45" spans="1:7" x14ac:dyDescent="0.2">
      <c r="A45" t="s">
        <v>55</v>
      </c>
      <c r="B45" s="3" t="s">
        <v>10</v>
      </c>
    </row>
    <row r="46" spans="1:7" x14ac:dyDescent="0.2">
      <c r="A46" t="s">
        <v>56</v>
      </c>
      <c r="B46" t="s">
        <v>11</v>
      </c>
    </row>
    <row r="47" spans="1:7" x14ac:dyDescent="0.2">
      <c r="A47" t="s">
        <v>57</v>
      </c>
    </row>
    <row r="48" spans="1:7" x14ac:dyDescent="0.2">
      <c r="A48" t="s">
        <v>58</v>
      </c>
    </row>
    <row r="49" spans="1:6" x14ac:dyDescent="0.2">
      <c r="A49" t="s">
        <v>59</v>
      </c>
      <c r="B49" s="1" t="s">
        <v>151</v>
      </c>
    </row>
    <row r="50" spans="1:6" x14ac:dyDescent="0.2">
      <c r="A50" t="s">
        <v>60</v>
      </c>
      <c r="B50" t="s">
        <v>10</v>
      </c>
      <c r="F50" s="50"/>
    </row>
    <row r="51" spans="1:6" x14ac:dyDescent="0.2">
      <c r="A51" t="s">
        <v>61</v>
      </c>
      <c r="B51" t="s">
        <v>11</v>
      </c>
    </row>
    <row r="52" spans="1:6" x14ac:dyDescent="0.2">
      <c r="A52" t="s">
        <v>62</v>
      </c>
    </row>
    <row r="53" spans="1:6" x14ac:dyDescent="0.2">
      <c r="A53" t="s">
        <v>63</v>
      </c>
    </row>
    <row r="54" spans="1:6" x14ac:dyDescent="0.2">
      <c r="A54" t="s">
        <v>64</v>
      </c>
      <c r="B54" s="1" t="s">
        <v>153</v>
      </c>
    </row>
    <row r="55" spans="1:6" x14ac:dyDescent="0.2">
      <c r="A55" t="s">
        <v>65</v>
      </c>
      <c r="B55" t="s">
        <v>10</v>
      </c>
    </row>
    <row r="56" spans="1:6" x14ac:dyDescent="0.2">
      <c r="A56" t="s">
        <v>66</v>
      </c>
      <c r="B56" t="s">
        <v>11</v>
      </c>
    </row>
    <row r="57" spans="1:6" x14ac:dyDescent="0.2">
      <c r="A57" t="s">
        <v>67</v>
      </c>
    </row>
    <row r="58" spans="1:6" x14ac:dyDescent="0.2">
      <c r="A58" t="s">
        <v>68</v>
      </c>
    </row>
    <row r="59" spans="1:6" x14ac:dyDescent="0.2">
      <c r="A59" t="s">
        <v>69</v>
      </c>
      <c r="B59" s="1" t="s">
        <v>154</v>
      </c>
    </row>
    <row r="60" spans="1:6" x14ac:dyDescent="0.2">
      <c r="A60" t="s">
        <v>70</v>
      </c>
      <c r="B60" t="s">
        <v>10</v>
      </c>
    </row>
    <row r="61" spans="1:6" x14ac:dyDescent="0.2">
      <c r="A61" t="s">
        <v>71</v>
      </c>
      <c r="B61" t="s">
        <v>11</v>
      </c>
    </row>
    <row r="62" spans="1:6" x14ac:dyDescent="0.2">
      <c r="A62" t="s">
        <v>72</v>
      </c>
    </row>
    <row r="63" spans="1:6" x14ac:dyDescent="0.2">
      <c r="A63" t="s">
        <v>73</v>
      </c>
    </row>
    <row r="64" spans="1:6" x14ac:dyDescent="0.2">
      <c r="A64" t="s">
        <v>74</v>
      </c>
      <c r="B64" s="1" t="s">
        <v>222</v>
      </c>
    </row>
    <row r="65" spans="1:2" x14ac:dyDescent="0.2">
      <c r="A65" t="s">
        <v>75</v>
      </c>
      <c r="B65" s="3" t="s">
        <v>220</v>
      </c>
    </row>
    <row r="66" spans="1:2" x14ac:dyDescent="0.2">
      <c r="A66" t="s">
        <v>76</v>
      </c>
      <c r="B66" s="3" t="s">
        <v>221</v>
      </c>
    </row>
    <row r="67" spans="1:2" x14ac:dyDescent="0.2">
      <c r="A67" t="s">
        <v>77</v>
      </c>
      <c r="B67" s="3" t="s">
        <v>232</v>
      </c>
    </row>
    <row r="68" spans="1:2" x14ac:dyDescent="0.2">
      <c r="A68" t="s">
        <v>78</v>
      </c>
    </row>
    <row r="69" spans="1:2" x14ac:dyDescent="0.2">
      <c r="A69" t="s">
        <v>79</v>
      </c>
    </row>
    <row r="70" spans="1:2" x14ac:dyDescent="0.2">
      <c r="A70" t="s">
        <v>80</v>
      </c>
      <c r="B70" s="58" t="s">
        <v>228</v>
      </c>
    </row>
    <row r="71" spans="1:2" x14ac:dyDescent="0.2">
      <c r="A71" t="s">
        <v>81</v>
      </c>
      <c r="B71" s="3" t="s">
        <v>220</v>
      </c>
    </row>
    <row r="72" spans="1:2" x14ac:dyDescent="0.2">
      <c r="A72" t="s">
        <v>82</v>
      </c>
      <c r="B72" s="72" t="s">
        <v>221</v>
      </c>
    </row>
    <row r="73" spans="1:2" x14ac:dyDescent="0.2">
      <c r="A73" t="s">
        <v>83</v>
      </c>
      <c r="B73" s="3" t="s">
        <v>232</v>
      </c>
    </row>
    <row r="74" spans="1:2" x14ac:dyDescent="0.2">
      <c r="A74" t="s">
        <v>84</v>
      </c>
    </row>
    <row r="75" spans="1:2" x14ac:dyDescent="0.2">
      <c r="A75" t="s">
        <v>85</v>
      </c>
    </row>
    <row r="76" spans="1:2" x14ac:dyDescent="0.2">
      <c r="A76" t="s">
        <v>86</v>
      </c>
      <c r="B76" s="58" t="s">
        <v>227</v>
      </c>
    </row>
    <row r="77" spans="1:2" x14ac:dyDescent="0.2">
      <c r="A77" t="s">
        <v>87</v>
      </c>
      <c r="B77" s="3" t="s">
        <v>220</v>
      </c>
    </row>
    <row r="78" spans="1:2" x14ac:dyDescent="0.2">
      <c r="A78" t="s">
        <v>88</v>
      </c>
      <c r="B78" s="72" t="s">
        <v>221</v>
      </c>
    </row>
    <row r="79" spans="1:2" x14ac:dyDescent="0.2">
      <c r="A79" t="s">
        <v>89</v>
      </c>
      <c r="B79" s="3" t="s">
        <v>232</v>
      </c>
    </row>
    <row r="80" spans="1:2" x14ac:dyDescent="0.2">
      <c r="A80" t="s">
        <v>90</v>
      </c>
    </row>
    <row r="81" spans="1:2" x14ac:dyDescent="0.2">
      <c r="A81" t="s">
        <v>91</v>
      </c>
    </row>
    <row r="82" spans="1:2" x14ac:dyDescent="0.2">
      <c r="A82" t="s">
        <v>92</v>
      </c>
      <c r="B82" s="58" t="s">
        <v>226</v>
      </c>
    </row>
    <row r="83" spans="1:2" x14ac:dyDescent="0.2">
      <c r="A83" t="s">
        <v>93</v>
      </c>
      <c r="B83" s="3" t="s">
        <v>220</v>
      </c>
    </row>
    <row r="84" spans="1:2" x14ac:dyDescent="0.2">
      <c r="A84" t="s">
        <v>94</v>
      </c>
      <c r="B84" s="72" t="s">
        <v>221</v>
      </c>
    </row>
    <row r="85" spans="1:2" x14ac:dyDescent="0.2">
      <c r="A85" t="s">
        <v>95</v>
      </c>
      <c r="B85" s="3" t="s">
        <v>232</v>
      </c>
    </row>
    <row r="86" spans="1:2" x14ac:dyDescent="0.2">
      <c r="A86" t="s">
        <v>96</v>
      </c>
    </row>
    <row r="87" spans="1:2" x14ac:dyDescent="0.2">
      <c r="A87" t="s">
        <v>97</v>
      </c>
    </row>
    <row r="88" spans="1:2" x14ac:dyDescent="0.2">
      <c r="A88" t="s">
        <v>98</v>
      </c>
      <c r="B88" s="58" t="s">
        <v>225</v>
      </c>
    </row>
    <row r="89" spans="1:2" x14ac:dyDescent="0.2">
      <c r="A89" t="s">
        <v>99</v>
      </c>
      <c r="B89" s="3" t="s">
        <v>220</v>
      </c>
    </row>
    <row r="90" spans="1:2" x14ac:dyDescent="0.2">
      <c r="A90" t="s">
        <v>100</v>
      </c>
      <c r="B90" s="72" t="s">
        <v>221</v>
      </c>
    </row>
    <row r="91" spans="1:2" x14ac:dyDescent="0.2">
      <c r="A91" t="s">
        <v>101</v>
      </c>
      <c r="B91" s="3" t="s">
        <v>232</v>
      </c>
    </row>
    <row r="92" spans="1:2" x14ac:dyDescent="0.2">
      <c r="A92" t="s">
        <v>102</v>
      </c>
      <c r="B92" s="3"/>
    </row>
    <row r="93" spans="1:2" x14ac:dyDescent="0.2">
      <c r="A93" t="s">
        <v>103</v>
      </c>
      <c r="B93" s="3"/>
    </row>
    <row r="94" spans="1:2" x14ac:dyDescent="0.2">
      <c r="A94" t="s">
        <v>104</v>
      </c>
      <c r="B94" s="58" t="s">
        <v>224</v>
      </c>
    </row>
    <row r="95" spans="1:2" x14ac:dyDescent="0.2">
      <c r="A95" t="s">
        <v>105</v>
      </c>
      <c r="B95" s="3" t="s">
        <v>220</v>
      </c>
    </row>
    <row r="96" spans="1:2" x14ac:dyDescent="0.2">
      <c r="A96" t="s">
        <v>106</v>
      </c>
      <c r="B96" s="72" t="s">
        <v>221</v>
      </c>
    </row>
    <row r="97" spans="1:2" x14ac:dyDescent="0.2">
      <c r="A97" t="s">
        <v>107</v>
      </c>
      <c r="B97" s="3" t="s">
        <v>232</v>
      </c>
    </row>
    <row r="98" spans="1:2" x14ac:dyDescent="0.2">
      <c r="A98" t="s">
        <v>108</v>
      </c>
      <c r="B98" s="3"/>
    </row>
    <row r="99" spans="1:2" x14ac:dyDescent="0.2">
      <c r="A99" t="s">
        <v>109</v>
      </c>
      <c r="B99" s="3"/>
    </row>
    <row r="100" spans="1:2" x14ac:dyDescent="0.2">
      <c r="A100" t="s">
        <v>110</v>
      </c>
      <c r="B100" s="58" t="s">
        <v>223</v>
      </c>
    </row>
    <row r="101" spans="1:2" x14ac:dyDescent="0.2">
      <c r="A101" t="s">
        <v>111</v>
      </c>
      <c r="B101" s="3" t="s">
        <v>220</v>
      </c>
    </row>
    <row r="102" spans="1:2" x14ac:dyDescent="0.2">
      <c r="A102" t="s">
        <v>112</v>
      </c>
      <c r="B102" s="72" t="s">
        <v>221</v>
      </c>
    </row>
    <row r="103" spans="1:2" x14ac:dyDescent="0.2">
      <c r="A103" t="s">
        <v>113</v>
      </c>
      <c r="B103" s="3" t="s">
        <v>232</v>
      </c>
    </row>
    <row r="104" spans="1:2" x14ac:dyDescent="0.2">
      <c r="A104" t="s">
        <v>114</v>
      </c>
      <c r="B104" s="3"/>
    </row>
    <row r="105" spans="1:2" x14ac:dyDescent="0.2">
      <c r="A105" t="s">
        <v>115</v>
      </c>
      <c r="B105" s="3"/>
    </row>
    <row r="106" spans="1:2" x14ac:dyDescent="0.2">
      <c r="A106" t="s">
        <v>116</v>
      </c>
      <c r="B106" s="1" t="s">
        <v>158</v>
      </c>
    </row>
    <row r="107" spans="1:2" x14ac:dyDescent="0.2">
      <c r="A107" t="s">
        <v>117</v>
      </c>
      <c r="B107" t="s">
        <v>10</v>
      </c>
    </row>
    <row r="108" spans="1:2" x14ac:dyDescent="0.2">
      <c r="A108" t="s">
        <v>118</v>
      </c>
      <c r="B108" t="s">
        <v>11</v>
      </c>
    </row>
    <row r="109" spans="1:2" x14ac:dyDescent="0.2">
      <c r="A109" t="s">
        <v>119</v>
      </c>
    </row>
    <row r="110" spans="1:2" x14ac:dyDescent="0.2">
      <c r="A110" t="s">
        <v>120</v>
      </c>
    </row>
    <row r="111" spans="1:2" x14ac:dyDescent="0.2">
      <c r="A111" t="s">
        <v>121</v>
      </c>
      <c r="B111" s="1" t="s">
        <v>159</v>
      </c>
    </row>
    <row r="112" spans="1:2" x14ac:dyDescent="0.2">
      <c r="A112" t="s">
        <v>122</v>
      </c>
      <c r="B112" t="s">
        <v>10</v>
      </c>
    </row>
    <row r="113" spans="1:2" x14ac:dyDescent="0.2">
      <c r="A113" t="s">
        <v>123</v>
      </c>
      <c r="B113" t="s">
        <v>11</v>
      </c>
    </row>
    <row r="114" spans="1:2" x14ac:dyDescent="0.2">
      <c r="A114" t="s">
        <v>124</v>
      </c>
    </row>
    <row r="115" spans="1:2" x14ac:dyDescent="0.2">
      <c r="A115" t="s">
        <v>125</v>
      </c>
    </row>
    <row r="116" spans="1:2" x14ac:dyDescent="0.2">
      <c r="A116" t="s">
        <v>126</v>
      </c>
    </row>
    <row r="117" spans="1:2" x14ac:dyDescent="0.2">
      <c r="A117" t="s">
        <v>127</v>
      </c>
    </row>
    <row r="118" spans="1:2" x14ac:dyDescent="0.2">
      <c r="A118" t="s">
        <v>128</v>
      </c>
    </row>
    <row r="119" spans="1:2" x14ac:dyDescent="0.2">
      <c r="A119" t="s">
        <v>129</v>
      </c>
    </row>
    <row r="120" spans="1:2" x14ac:dyDescent="0.2">
      <c r="A120" t="s">
        <v>130</v>
      </c>
    </row>
    <row r="121" spans="1:2" x14ac:dyDescent="0.2">
      <c r="A121" t="s">
        <v>131</v>
      </c>
    </row>
    <row r="122" spans="1:2" x14ac:dyDescent="0.2">
      <c r="A122" t="s">
        <v>132</v>
      </c>
    </row>
    <row r="123" spans="1:2" x14ac:dyDescent="0.2">
      <c r="A123" t="s">
        <v>133</v>
      </c>
    </row>
    <row r="124" spans="1:2" x14ac:dyDescent="0.2">
      <c r="A124" t="s">
        <v>134</v>
      </c>
    </row>
    <row r="125" spans="1:2" x14ac:dyDescent="0.2">
      <c r="A125" t="s">
        <v>135</v>
      </c>
    </row>
    <row r="126" spans="1:2" x14ac:dyDescent="0.2">
      <c r="A126" t="s">
        <v>136</v>
      </c>
    </row>
    <row r="127" spans="1:2" x14ac:dyDescent="0.2">
      <c r="A127" t="s">
        <v>137</v>
      </c>
    </row>
    <row r="128" spans="1:2" x14ac:dyDescent="0.2">
      <c r="A128" t="s">
        <v>138</v>
      </c>
    </row>
    <row r="129" spans="1:1" x14ac:dyDescent="0.2">
      <c r="A129" t="s">
        <v>139</v>
      </c>
    </row>
    <row r="130" spans="1:1" x14ac:dyDescent="0.2">
      <c r="A130" t="s">
        <v>140</v>
      </c>
    </row>
    <row r="131" spans="1:1" x14ac:dyDescent="0.2">
      <c r="A131" t="s">
        <v>141</v>
      </c>
    </row>
    <row r="133" spans="1:1" x14ac:dyDescent="0.2">
      <c r="A133" s="58" t="s">
        <v>303</v>
      </c>
    </row>
    <row r="134" spans="1:1" x14ac:dyDescent="0.2">
      <c r="A134" s="72" t="s">
        <v>304</v>
      </c>
    </row>
    <row r="135" spans="1:1" x14ac:dyDescent="0.2">
      <c r="A135" s="72" t="s">
        <v>305</v>
      </c>
    </row>
    <row r="136" spans="1:1" x14ac:dyDescent="0.2">
      <c r="A136" s="72" t="s">
        <v>306</v>
      </c>
    </row>
    <row r="137" spans="1:1" x14ac:dyDescent="0.2">
      <c r="A137" s="72" t="s">
        <v>307</v>
      </c>
    </row>
    <row r="138" spans="1:1" x14ac:dyDescent="0.2">
      <c r="A138" s="72" t="s">
        <v>308</v>
      </c>
    </row>
    <row r="139" spans="1:1" x14ac:dyDescent="0.2">
      <c r="A139" s="72" t="s">
        <v>309</v>
      </c>
    </row>
    <row r="140" spans="1:1" x14ac:dyDescent="0.2">
      <c r="A140" s="72" t="s">
        <v>310</v>
      </c>
    </row>
    <row r="141" spans="1:1" x14ac:dyDescent="0.2">
      <c r="A141" s="72" t="s">
        <v>311</v>
      </c>
    </row>
    <row r="142" spans="1:1" x14ac:dyDescent="0.2">
      <c r="A142" s="72" t="s">
        <v>312</v>
      </c>
    </row>
    <row r="143" spans="1:1" x14ac:dyDescent="0.2">
      <c r="A143" s="72" t="s">
        <v>313</v>
      </c>
    </row>
    <row r="144" spans="1:1" x14ac:dyDescent="0.2">
      <c r="A144" s="72" t="s">
        <v>314</v>
      </c>
    </row>
    <row r="146" spans="1:1" x14ac:dyDescent="0.2">
      <c r="A146" s="58" t="s">
        <v>317</v>
      </c>
    </row>
    <row r="147" spans="1:1" x14ac:dyDescent="0.2">
      <c r="A147" s="72" t="s">
        <v>318</v>
      </c>
    </row>
    <row r="148" spans="1:1" x14ac:dyDescent="0.2">
      <c r="A148" s="72" t="s">
        <v>319</v>
      </c>
    </row>
    <row r="149" spans="1:1" x14ac:dyDescent="0.2">
      <c r="A149" s="72" t="s">
        <v>320</v>
      </c>
    </row>
    <row r="150" spans="1:1" x14ac:dyDescent="0.2">
      <c r="A150" s="72" t="s">
        <v>321</v>
      </c>
    </row>
    <row r="151" spans="1:1" x14ac:dyDescent="0.2">
      <c r="A151" s="72" t="s">
        <v>322</v>
      </c>
    </row>
    <row r="152" spans="1:1" x14ac:dyDescent="0.2">
      <c r="A152" s="72" t="s">
        <v>323</v>
      </c>
    </row>
  </sheetData>
  <sheetProtection algorithmName="SHA-512" hashValue="EVICu16O7jnwc0vTOZesR2FKyr9c1BQivonyeXMXK8z5oG+FnWJyhMP00KuoM8EDmxE/kL/R1G4qw9oz/BJyrw==" saltValue="Tc6xDX6+vvo6qkIBJpjnOw==" spinCount="100000" sheet="1" selectLockedCells="1" selectUnlockedCells="1"/>
  <phoneticPr fontId="1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0"/>
  <sheetViews>
    <sheetView workbookViewId="0">
      <pane xSplit="9" topLeftCell="J1" activePane="topRight" state="frozen"/>
      <selection pane="topRight" activeCell="J5" sqref="J5"/>
    </sheetView>
  </sheetViews>
  <sheetFormatPr defaultColWidth="8.85546875" defaultRowHeight="15" x14ac:dyDescent="0.25"/>
  <cols>
    <col min="1" max="1" width="2.7109375" style="86" customWidth="1"/>
    <col min="2" max="2" width="36.42578125" style="86" customWidth="1"/>
    <col min="3" max="3" width="18.42578125" style="86" customWidth="1"/>
    <col min="4" max="8" width="13.7109375" style="86" customWidth="1"/>
    <col min="9" max="9" width="2.42578125" style="86" customWidth="1"/>
    <col min="10" max="10" width="38.85546875" style="162" customWidth="1"/>
    <col min="11" max="11" width="41.85546875" style="162" customWidth="1"/>
    <col min="12" max="12" width="37" style="162" customWidth="1"/>
    <col min="13" max="14" width="8.85546875" style="86" hidden="1" customWidth="1"/>
    <col min="15" max="15" width="19.5703125" style="86" hidden="1" customWidth="1"/>
    <col min="16" max="16" width="12.7109375" style="86" customWidth="1"/>
    <col min="17" max="19" width="12.7109375" style="162" customWidth="1"/>
    <col min="20" max="23" width="12.7109375" style="86" customWidth="1"/>
    <col min="24" max="27" width="12.7109375" style="162" customWidth="1"/>
    <col min="28" max="28" width="13" style="86" customWidth="1"/>
    <col min="29" max="16384" width="8.85546875" style="86"/>
  </cols>
  <sheetData>
    <row r="1" spans="1:27" x14ac:dyDescent="0.25">
      <c r="A1" s="141" t="s">
        <v>291</v>
      </c>
      <c r="B1" s="142"/>
      <c r="C1" s="142"/>
      <c r="D1" s="143"/>
      <c r="E1" s="142"/>
      <c r="F1" s="142"/>
      <c r="G1" s="142"/>
      <c r="H1" s="144" t="s">
        <v>376</v>
      </c>
      <c r="J1" s="215"/>
      <c r="K1" s="215"/>
      <c r="L1" s="215"/>
      <c r="P1" s="250"/>
      <c r="Q1" s="245"/>
    </row>
    <row r="2" spans="1:27" ht="15.75" x14ac:dyDescent="0.25">
      <c r="A2" s="145"/>
      <c r="B2" s="146" t="s">
        <v>347</v>
      </c>
      <c r="C2" s="379">
        <f>'Project Info'!A9</f>
        <v>0</v>
      </c>
      <c r="D2" s="380"/>
      <c r="E2" s="380"/>
      <c r="F2" s="381"/>
      <c r="G2" s="145"/>
      <c r="H2" s="145"/>
      <c r="J2" s="214"/>
      <c r="K2" s="215"/>
      <c r="L2" s="163"/>
    </row>
    <row r="3" spans="1:27" ht="15.75" customHeight="1" x14ac:dyDescent="0.4">
      <c r="A3" s="145"/>
      <c r="B3" s="145"/>
      <c r="C3" s="145"/>
      <c r="D3" s="145"/>
      <c r="E3" s="145"/>
      <c r="F3" s="145"/>
      <c r="G3" s="202" t="s">
        <v>377</v>
      </c>
      <c r="H3" s="203">
        <f>IF(Z61&gt;0,12,IF(Y61&gt;0,11,IF(X61&gt;0,10,IF(W61&gt;0,9,IF(V61&gt;0,8,IF(U61&gt;0,7,IF(T61&gt;0,6,IF(S61&gt;0,5,IF(R61&gt;0,4,IF(Q61&gt;0,3,IF(P61&gt;0,2,1)))))))))))</f>
        <v>1</v>
      </c>
      <c r="J3" s="214"/>
      <c r="K3" s="215"/>
      <c r="L3" s="215"/>
      <c r="P3" s="229" t="s">
        <v>384</v>
      </c>
      <c r="Q3" s="230"/>
      <c r="R3" s="230"/>
      <c r="S3" s="239"/>
      <c r="T3" s="225"/>
      <c r="U3" s="225"/>
      <c r="V3" s="225"/>
      <c r="W3" s="225"/>
      <c r="X3" s="239"/>
      <c r="Y3" s="239"/>
      <c r="Z3" s="239"/>
      <c r="AA3" s="239"/>
    </row>
    <row r="4" spans="1:27" ht="15" customHeight="1" x14ac:dyDescent="0.4">
      <c r="A4" s="113"/>
      <c r="B4" s="114" t="s">
        <v>344</v>
      </c>
      <c r="C4" s="226" t="str">
        <f>IF('Budget Template'!C4="","",'Budget Template'!C4)</f>
        <v/>
      </c>
      <c r="D4" s="110"/>
      <c r="E4" s="114" t="s">
        <v>345</v>
      </c>
      <c r="F4" s="226" t="str">
        <f>IF('Budget Template'!F4="","",'Budget Template'!F4)</f>
        <v/>
      </c>
      <c r="G4" s="259" t="s">
        <v>403</v>
      </c>
      <c r="H4" s="420" t="str">
        <f>IF(F5="","NO",IF(F5=F4,"YES","NO"))</f>
        <v>NO</v>
      </c>
      <c r="J4" s="214"/>
      <c r="K4" s="214"/>
      <c r="L4" s="215"/>
      <c r="P4" s="229" t="s">
        <v>382</v>
      </c>
      <c r="Q4" s="230"/>
      <c r="R4" s="230"/>
      <c r="S4" s="239"/>
      <c r="T4" s="225"/>
      <c r="U4" s="225"/>
      <c r="V4" s="225"/>
      <c r="W4" s="225"/>
      <c r="X4" s="239"/>
      <c r="Y4" s="239"/>
      <c r="Z4" s="239"/>
      <c r="AA4" s="239"/>
    </row>
    <row r="5" spans="1:27" ht="15.75" customHeight="1" thickBot="1" x14ac:dyDescent="0.45">
      <c r="A5" s="196"/>
      <c r="B5" s="200" t="s">
        <v>374</v>
      </c>
      <c r="C5" s="261"/>
      <c r="D5" s="188"/>
      <c r="E5" s="201" t="s">
        <v>375</v>
      </c>
      <c r="F5" s="262"/>
      <c r="G5" s="260" t="s">
        <v>405</v>
      </c>
      <c r="H5" s="421"/>
      <c r="J5" s="217"/>
      <c r="K5" s="217"/>
      <c r="L5" s="218"/>
      <c r="P5" s="229" t="s">
        <v>383</v>
      </c>
      <c r="Q5" s="230"/>
      <c r="R5" s="230"/>
      <c r="S5" s="239"/>
      <c r="T5" s="225"/>
      <c r="U5" s="225"/>
      <c r="V5" s="225"/>
      <c r="W5" s="225"/>
      <c r="X5" s="239"/>
      <c r="Y5" s="239"/>
      <c r="Z5" s="239"/>
      <c r="AA5" s="239"/>
    </row>
    <row r="6" spans="1:27" ht="15.75" customHeight="1" thickTop="1" x14ac:dyDescent="0.4">
      <c r="A6" s="112"/>
      <c r="B6" s="112"/>
      <c r="C6" s="119"/>
      <c r="D6" s="119"/>
      <c r="E6" s="112"/>
      <c r="F6" s="212"/>
      <c r="G6" s="210"/>
      <c r="H6" s="119"/>
      <c r="J6" s="215"/>
      <c r="K6" s="215"/>
      <c r="L6" s="215"/>
      <c r="P6" s="227"/>
      <c r="Q6" s="230"/>
      <c r="R6" s="230"/>
      <c r="S6" s="239"/>
      <c r="T6" s="225"/>
      <c r="U6" s="225"/>
      <c r="V6" s="225"/>
      <c r="W6" s="225"/>
      <c r="X6" s="239"/>
      <c r="Y6" s="239"/>
      <c r="Z6" s="239"/>
      <c r="AA6" s="239"/>
    </row>
    <row r="7" spans="1:27" ht="15" customHeight="1" x14ac:dyDescent="0.25">
      <c r="A7" s="115" t="s">
        <v>290</v>
      </c>
      <c r="B7" s="111"/>
      <c r="C7" s="111"/>
      <c r="D7" s="111"/>
      <c r="E7" s="111"/>
      <c r="F7" s="209"/>
      <c r="G7" s="209"/>
      <c r="H7" s="140" t="s">
        <v>362</v>
      </c>
      <c r="J7" s="215"/>
      <c r="K7" s="215"/>
      <c r="L7" s="215"/>
      <c r="P7" s="228"/>
      <c r="Q7" s="231"/>
      <c r="R7" s="231"/>
    </row>
    <row r="8" spans="1:27" ht="15" customHeight="1" x14ac:dyDescent="0.25">
      <c r="A8" s="111"/>
      <c r="B8" s="117" t="s">
        <v>152</v>
      </c>
      <c r="C8" s="118" t="s">
        <v>286</v>
      </c>
      <c r="D8" s="118" t="s">
        <v>285</v>
      </c>
      <c r="E8" s="118" t="s">
        <v>379</v>
      </c>
      <c r="F8" s="248" t="s">
        <v>402</v>
      </c>
      <c r="G8" s="211" t="s">
        <v>378</v>
      </c>
      <c r="H8" s="118" t="s">
        <v>292</v>
      </c>
      <c r="J8" s="215"/>
      <c r="K8" s="215"/>
      <c r="L8" s="215"/>
      <c r="P8" s="240">
        <v>1</v>
      </c>
      <c r="Q8" s="240">
        <v>2</v>
      </c>
      <c r="R8" s="240">
        <v>3</v>
      </c>
      <c r="S8" s="240">
        <v>4</v>
      </c>
      <c r="T8" s="240">
        <v>5</v>
      </c>
      <c r="U8" s="240">
        <v>6</v>
      </c>
      <c r="V8" s="240">
        <v>7</v>
      </c>
      <c r="W8" s="240">
        <v>8</v>
      </c>
      <c r="X8" s="236">
        <v>9</v>
      </c>
      <c r="Y8" s="236">
        <v>10</v>
      </c>
      <c r="Z8" s="236">
        <v>11</v>
      </c>
      <c r="AA8" s="236" t="s">
        <v>404</v>
      </c>
    </row>
    <row r="9" spans="1:27" x14ac:dyDescent="0.25">
      <c r="A9" s="111"/>
      <c r="B9" s="195" t="str">
        <f>IF('Budget Template'!B9="","",'Budget Template'!B9)</f>
        <v/>
      </c>
      <c r="C9" s="171"/>
      <c r="D9" s="213"/>
      <c r="E9" s="173">
        <f>C9+D9</f>
        <v>0</v>
      </c>
      <c r="F9" s="437" t="s">
        <v>380</v>
      </c>
      <c r="G9" s="438"/>
      <c r="H9" s="439"/>
      <c r="I9" s="90"/>
      <c r="J9" s="216"/>
      <c r="K9" s="219"/>
      <c r="L9" s="216"/>
      <c r="P9" s="449"/>
      <c r="Q9" s="449"/>
      <c r="R9" s="449"/>
      <c r="S9" s="449"/>
      <c r="T9" s="449"/>
      <c r="U9" s="449"/>
      <c r="V9" s="449"/>
      <c r="W9" s="449"/>
      <c r="X9" s="452"/>
      <c r="Y9" s="452"/>
      <c r="Z9" s="452"/>
      <c r="AA9" s="452"/>
    </row>
    <row r="10" spans="1:27" x14ac:dyDescent="0.25">
      <c r="A10" s="111"/>
      <c r="B10" s="197" t="str">
        <f>IF('Budget Template'!B10="","",'Budget Template'!B10)</f>
        <v/>
      </c>
      <c r="C10" s="171"/>
      <c r="D10" s="213"/>
      <c r="E10" s="173">
        <f t="shared" ref="E10:E16" si="0">C10+D10</f>
        <v>0</v>
      </c>
      <c r="F10" s="440"/>
      <c r="G10" s="441"/>
      <c r="H10" s="442"/>
      <c r="I10" s="90"/>
      <c r="J10" s="216"/>
      <c r="K10" s="219"/>
      <c r="L10" s="216"/>
      <c r="P10" s="450"/>
      <c r="Q10" s="450"/>
      <c r="R10" s="450"/>
      <c r="S10" s="450"/>
      <c r="T10" s="450"/>
      <c r="U10" s="450"/>
      <c r="V10" s="450"/>
      <c r="W10" s="450"/>
      <c r="X10" s="453"/>
      <c r="Y10" s="453"/>
      <c r="Z10" s="453"/>
      <c r="AA10" s="453"/>
    </row>
    <row r="11" spans="1:27" x14ac:dyDescent="0.25">
      <c r="A11" s="111"/>
      <c r="B11" s="197" t="str">
        <f>IF('Budget Template'!B11="","",'Budget Template'!B11)</f>
        <v/>
      </c>
      <c r="C11" s="171"/>
      <c r="D11" s="213"/>
      <c r="E11" s="173">
        <f t="shared" si="0"/>
        <v>0</v>
      </c>
      <c r="F11" s="440"/>
      <c r="G11" s="441"/>
      <c r="H11" s="442"/>
      <c r="I11" s="90"/>
      <c r="J11" s="216"/>
      <c r="K11" s="219"/>
      <c r="L11" s="216"/>
      <c r="P11" s="450"/>
      <c r="Q11" s="450"/>
      <c r="R11" s="450"/>
      <c r="S11" s="450"/>
      <c r="T11" s="450"/>
      <c r="U11" s="450"/>
      <c r="V11" s="450"/>
      <c r="W11" s="450"/>
      <c r="X11" s="453"/>
      <c r="Y11" s="453"/>
      <c r="Z11" s="453"/>
      <c r="AA11" s="453"/>
    </row>
    <row r="12" spans="1:27" x14ac:dyDescent="0.25">
      <c r="A12" s="111"/>
      <c r="B12" s="197" t="str">
        <f>IF('Budget Template'!B12="","",'Budget Template'!B12)</f>
        <v/>
      </c>
      <c r="C12" s="171"/>
      <c r="D12" s="213"/>
      <c r="E12" s="173">
        <f t="shared" si="0"/>
        <v>0</v>
      </c>
      <c r="F12" s="440"/>
      <c r="G12" s="441"/>
      <c r="H12" s="442"/>
      <c r="I12" s="90"/>
      <c r="J12" s="216"/>
      <c r="K12" s="219"/>
      <c r="L12" s="216"/>
      <c r="P12" s="450"/>
      <c r="Q12" s="450"/>
      <c r="R12" s="450"/>
      <c r="S12" s="450"/>
      <c r="T12" s="450"/>
      <c r="U12" s="450"/>
      <c r="V12" s="450"/>
      <c r="W12" s="450"/>
      <c r="X12" s="453"/>
      <c r="Y12" s="453"/>
      <c r="Z12" s="453"/>
      <c r="AA12" s="453"/>
    </row>
    <row r="13" spans="1:27" x14ac:dyDescent="0.25">
      <c r="A13" s="111"/>
      <c r="B13" s="197" t="str">
        <f>IF('Budget Template'!B13="","",'Budget Template'!B13)</f>
        <v/>
      </c>
      <c r="C13" s="171"/>
      <c r="D13" s="213"/>
      <c r="E13" s="173">
        <f t="shared" si="0"/>
        <v>0</v>
      </c>
      <c r="F13" s="440"/>
      <c r="G13" s="441"/>
      <c r="H13" s="442"/>
      <c r="I13" s="90"/>
      <c r="J13" s="216"/>
      <c r="K13" s="219"/>
      <c r="L13" s="216"/>
      <c r="P13" s="450"/>
      <c r="Q13" s="450"/>
      <c r="R13" s="450"/>
      <c r="S13" s="450"/>
      <c r="T13" s="450"/>
      <c r="U13" s="450"/>
      <c r="V13" s="450"/>
      <c r="W13" s="450"/>
      <c r="X13" s="453"/>
      <c r="Y13" s="453"/>
      <c r="Z13" s="453"/>
      <c r="AA13" s="453"/>
    </row>
    <row r="14" spans="1:27" x14ac:dyDescent="0.25">
      <c r="A14" s="111"/>
      <c r="B14" s="197" t="str">
        <f>IF('Budget Template'!B14="","",'Budget Template'!B14)</f>
        <v/>
      </c>
      <c r="C14" s="171"/>
      <c r="D14" s="213"/>
      <c r="E14" s="173">
        <f t="shared" si="0"/>
        <v>0</v>
      </c>
      <c r="F14" s="440"/>
      <c r="G14" s="441"/>
      <c r="H14" s="442"/>
      <c r="I14" s="90"/>
      <c r="J14" s="216"/>
      <c r="K14" s="219"/>
      <c r="L14" s="216"/>
      <c r="P14" s="450"/>
      <c r="Q14" s="450"/>
      <c r="R14" s="450"/>
      <c r="S14" s="450"/>
      <c r="T14" s="450"/>
      <c r="U14" s="450"/>
      <c r="V14" s="450"/>
      <c r="W14" s="450"/>
      <c r="X14" s="453"/>
      <c r="Y14" s="453"/>
      <c r="Z14" s="453"/>
      <c r="AA14" s="453"/>
    </row>
    <row r="15" spans="1:27" x14ac:dyDescent="0.25">
      <c r="A15" s="111"/>
      <c r="B15" s="197" t="str">
        <f>IF('Budget Template'!B15="","",'Budget Template'!B15)</f>
        <v/>
      </c>
      <c r="C15" s="171"/>
      <c r="D15" s="213"/>
      <c r="E15" s="173">
        <f t="shared" si="0"/>
        <v>0</v>
      </c>
      <c r="F15" s="440"/>
      <c r="G15" s="441"/>
      <c r="H15" s="442"/>
      <c r="I15" s="90"/>
      <c r="J15" s="216"/>
      <c r="K15" s="219"/>
      <c r="L15" s="216"/>
      <c r="P15" s="450"/>
      <c r="Q15" s="450"/>
      <c r="R15" s="450"/>
      <c r="S15" s="450"/>
      <c r="T15" s="450"/>
      <c r="U15" s="450"/>
      <c r="V15" s="450"/>
      <c r="W15" s="450"/>
      <c r="X15" s="453"/>
      <c r="Y15" s="453"/>
      <c r="Z15" s="453"/>
      <c r="AA15" s="453"/>
    </row>
    <row r="16" spans="1:27" x14ac:dyDescent="0.25">
      <c r="A16" s="111"/>
      <c r="B16" s="197" t="str">
        <f>IF('Budget Template'!B16="","",'Budget Template'!B16)</f>
        <v/>
      </c>
      <c r="C16" s="171"/>
      <c r="D16" s="213"/>
      <c r="E16" s="173">
        <f t="shared" si="0"/>
        <v>0</v>
      </c>
      <c r="F16" s="443"/>
      <c r="G16" s="444"/>
      <c r="H16" s="445"/>
      <c r="I16" s="90"/>
      <c r="J16" s="216"/>
      <c r="K16" s="219"/>
      <c r="L16" s="216"/>
      <c r="P16" s="451"/>
      <c r="Q16" s="451"/>
      <c r="R16" s="451"/>
      <c r="S16" s="451"/>
      <c r="T16" s="451"/>
      <c r="U16" s="451"/>
      <c r="V16" s="451"/>
      <c r="W16" s="451"/>
      <c r="X16" s="454"/>
      <c r="Y16" s="454"/>
      <c r="Z16" s="454"/>
      <c r="AA16" s="454"/>
    </row>
    <row r="17" spans="1:27" x14ac:dyDescent="0.25">
      <c r="A17" s="115"/>
      <c r="B17" s="123" t="s">
        <v>348</v>
      </c>
      <c r="C17" s="111"/>
      <c r="D17" s="111"/>
      <c r="E17" s="208">
        <f>SUM(E9:E16)</f>
        <v>0</v>
      </c>
      <c r="F17" s="173">
        <f>SUM(P17:AA17)</f>
        <v>0</v>
      </c>
      <c r="G17" s="173">
        <f>'Budget Template'!H17</f>
        <v>0</v>
      </c>
      <c r="H17" s="173">
        <f>G17-F17-E17</f>
        <v>0</v>
      </c>
      <c r="J17" s="216"/>
      <c r="K17" s="216"/>
      <c r="L17" s="216"/>
      <c r="P17" s="241"/>
      <c r="Q17" s="241"/>
      <c r="R17" s="241"/>
      <c r="S17" s="241"/>
      <c r="T17" s="241"/>
      <c r="U17" s="241"/>
      <c r="V17" s="241"/>
      <c r="W17" s="241"/>
      <c r="X17" s="241"/>
      <c r="Y17" s="241"/>
      <c r="Z17" s="241"/>
      <c r="AA17" s="241"/>
    </row>
    <row r="18" spans="1:27" x14ac:dyDescent="0.25">
      <c r="A18" s="111"/>
      <c r="B18" s="111"/>
      <c r="C18" s="111"/>
      <c r="D18" s="111"/>
      <c r="E18" s="111"/>
      <c r="F18" s="209"/>
      <c r="G18" s="209"/>
      <c r="H18" s="111"/>
      <c r="J18" s="215"/>
      <c r="K18" s="215"/>
      <c r="L18" s="216"/>
      <c r="P18" s="242"/>
      <c r="Q18" s="242"/>
      <c r="R18" s="242"/>
      <c r="S18" s="242"/>
      <c r="T18" s="242"/>
      <c r="U18" s="242"/>
      <c r="V18" s="242"/>
      <c r="W18" s="242"/>
    </row>
    <row r="19" spans="1:27" ht="15" customHeight="1" x14ac:dyDescent="0.25">
      <c r="A19" s="115" t="s">
        <v>284</v>
      </c>
      <c r="B19" s="111"/>
      <c r="C19" s="111"/>
      <c r="D19" s="111"/>
      <c r="E19" s="111"/>
      <c r="F19" s="209"/>
      <c r="G19" s="209"/>
      <c r="H19" s="137" t="s">
        <v>373</v>
      </c>
      <c r="J19" s="215"/>
      <c r="K19" s="215"/>
      <c r="L19" s="216"/>
      <c r="P19" s="242"/>
      <c r="Q19" s="242"/>
      <c r="R19" s="242"/>
      <c r="S19" s="242"/>
      <c r="T19" s="242"/>
      <c r="U19" s="242"/>
      <c r="V19" s="242"/>
      <c r="W19" s="242"/>
    </row>
    <row r="20" spans="1:27" ht="15" customHeight="1" x14ac:dyDescent="0.25">
      <c r="A20" s="119"/>
      <c r="B20" s="117" t="s">
        <v>280</v>
      </c>
      <c r="C20" s="117"/>
      <c r="D20" s="118"/>
      <c r="E20" s="118" t="s">
        <v>272</v>
      </c>
      <c r="F20" s="248" t="s">
        <v>402</v>
      </c>
      <c r="G20" s="211" t="s">
        <v>378</v>
      </c>
      <c r="H20" s="118" t="s">
        <v>292</v>
      </c>
      <c r="J20" s="215"/>
      <c r="K20" s="215"/>
      <c r="L20" s="216"/>
      <c r="P20" s="240">
        <v>1</v>
      </c>
      <c r="Q20" s="240">
        <v>2</v>
      </c>
      <c r="R20" s="240">
        <v>3</v>
      </c>
      <c r="S20" s="240">
        <v>4</v>
      </c>
      <c r="T20" s="240">
        <v>5</v>
      </c>
      <c r="U20" s="240">
        <v>6</v>
      </c>
      <c r="V20" s="240">
        <v>7</v>
      </c>
      <c r="W20" s="240">
        <v>8</v>
      </c>
      <c r="X20" s="236">
        <v>9</v>
      </c>
      <c r="Y20" s="236">
        <v>10</v>
      </c>
      <c r="Z20" s="236">
        <v>11</v>
      </c>
      <c r="AA20" s="236" t="s">
        <v>404</v>
      </c>
    </row>
    <row r="21" spans="1:27" x14ac:dyDescent="0.25">
      <c r="A21" s="111"/>
      <c r="B21" s="424" t="str">
        <f>IF('Budget Template'!B21="","",'Budget Template'!B21)</f>
        <v/>
      </c>
      <c r="C21" s="425"/>
      <c r="D21" s="426"/>
      <c r="E21" s="171"/>
      <c r="F21" s="431"/>
      <c r="G21" s="431"/>
      <c r="H21" s="446"/>
      <c r="J21" s="216"/>
      <c r="K21" s="219"/>
      <c r="L21" s="216"/>
      <c r="M21" s="130">
        <f>'Project Info'!E65</f>
        <v>0</v>
      </c>
      <c r="P21" s="449"/>
      <c r="Q21" s="449"/>
      <c r="R21" s="449"/>
      <c r="S21" s="449"/>
      <c r="T21" s="449"/>
      <c r="U21" s="449"/>
      <c r="V21" s="449"/>
      <c r="W21" s="449"/>
      <c r="X21" s="452"/>
      <c r="Y21" s="452"/>
      <c r="Z21" s="452"/>
      <c r="AA21" s="452"/>
    </row>
    <row r="22" spans="1:27" x14ac:dyDescent="0.25">
      <c r="A22" s="119"/>
      <c r="B22" s="424" t="str">
        <f>IF('Budget Template'!B22="","",'Budget Template'!B22)</f>
        <v/>
      </c>
      <c r="C22" s="425"/>
      <c r="D22" s="426"/>
      <c r="E22" s="171"/>
      <c r="F22" s="432"/>
      <c r="G22" s="432"/>
      <c r="H22" s="447"/>
      <c r="J22" s="216"/>
      <c r="K22" s="219"/>
      <c r="L22" s="216"/>
      <c r="M22" s="130" t="b">
        <f>AND(M21="Phase I")</f>
        <v>0</v>
      </c>
      <c r="N22" s="130">
        <f>IF(M22=TRUE,H24/25000,H24/100000)</f>
        <v>0</v>
      </c>
      <c r="P22" s="450"/>
      <c r="Q22" s="450"/>
      <c r="R22" s="450"/>
      <c r="S22" s="450"/>
      <c r="T22" s="450"/>
      <c r="U22" s="450"/>
      <c r="V22" s="450"/>
      <c r="W22" s="450"/>
      <c r="X22" s="453"/>
      <c r="Y22" s="453"/>
      <c r="Z22" s="453"/>
      <c r="AA22" s="453"/>
    </row>
    <row r="23" spans="1:27" x14ac:dyDescent="0.25">
      <c r="A23" s="119"/>
      <c r="B23" s="424" t="str">
        <f>IF('Budget Template'!B23="","",'Budget Template'!B23)</f>
        <v/>
      </c>
      <c r="C23" s="425"/>
      <c r="D23" s="426"/>
      <c r="E23" s="171"/>
      <c r="F23" s="433"/>
      <c r="G23" s="433"/>
      <c r="H23" s="448"/>
      <c r="J23" s="216"/>
      <c r="K23" s="219"/>
      <c r="L23" s="216"/>
      <c r="N23" s="139">
        <f>IF(M22=TRUE,0.03,0.02)</f>
        <v>0.02</v>
      </c>
      <c r="O23" s="139" t="str">
        <f>IF(H61=0,"",H58/H61)</f>
        <v/>
      </c>
      <c r="P23" s="451"/>
      <c r="Q23" s="451"/>
      <c r="R23" s="451"/>
      <c r="S23" s="451"/>
      <c r="T23" s="451"/>
      <c r="U23" s="451"/>
      <c r="V23" s="451"/>
      <c r="W23" s="451"/>
      <c r="X23" s="454"/>
      <c r="Y23" s="454"/>
      <c r="Z23" s="454"/>
      <c r="AA23" s="454"/>
    </row>
    <row r="24" spans="1:27" x14ac:dyDescent="0.25">
      <c r="A24" s="115"/>
      <c r="B24" s="123" t="s">
        <v>349</v>
      </c>
      <c r="C24" s="111"/>
      <c r="D24" s="124"/>
      <c r="E24" s="254">
        <f>SUM(E21:E23)</f>
        <v>0</v>
      </c>
      <c r="F24" s="255">
        <f>SUM(P24:AA24)</f>
        <v>0</v>
      </c>
      <c r="G24" s="256">
        <f>'Budget Template'!H24</f>
        <v>0</v>
      </c>
      <c r="H24" s="255">
        <f>G24-F24-E24</f>
        <v>0</v>
      </c>
      <c r="J24" s="216"/>
      <c r="K24" s="216"/>
      <c r="L24" s="216"/>
      <c r="O24" s="91"/>
      <c r="P24" s="241"/>
      <c r="Q24" s="241"/>
      <c r="R24" s="241"/>
      <c r="S24" s="241"/>
      <c r="T24" s="241"/>
      <c r="U24" s="241"/>
      <c r="V24" s="241"/>
      <c r="W24" s="241"/>
      <c r="X24" s="241"/>
      <c r="Y24" s="241"/>
      <c r="Z24" s="241"/>
      <c r="AA24" s="241"/>
    </row>
    <row r="25" spans="1:27" x14ac:dyDescent="0.25">
      <c r="A25" s="111"/>
      <c r="B25" s="111"/>
      <c r="C25" s="111"/>
      <c r="D25" s="124"/>
      <c r="E25" s="423" t="str">
        <f>IF(F24&gt;G24,"Equipment Exceeds Allocated Amount ","")</f>
        <v/>
      </c>
      <c r="F25" s="423"/>
      <c r="G25" s="423"/>
      <c r="H25" s="423"/>
      <c r="J25" s="215"/>
      <c r="K25" s="215"/>
      <c r="L25" s="216"/>
      <c r="P25" s="242"/>
      <c r="Q25" s="242"/>
      <c r="R25" s="242"/>
      <c r="S25" s="242"/>
      <c r="T25" s="242"/>
      <c r="U25" s="242"/>
      <c r="V25" s="242"/>
      <c r="W25" s="242"/>
    </row>
    <row r="26" spans="1:27" ht="15" customHeight="1" x14ac:dyDescent="0.25">
      <c r="A26" s="115" t="s">
        <v>281</v>
      </c>
      <c r="B26" s="111"/>
      <c r="C26" s="111"/>
      <c r="D26" s="124"/>
      <c r="E26" s="111"/>
      <c r="F26" s="209"/>
      <c r="G26" s="209"/>
      <c r="H26" s="111"/>
      <c r="J26" s="215"/>
      <c r="K26" s="215"/>
      <c r="L26" s="216"/>
      <c r="P26" s="242"/>
      <c r="Q26" s="242"/>
      <c r="R26" s="242"/>
      <c r="S26" s="242"/>
      <c r="T26" s="242"/>
      <c r="U26" s="242"/>
      <c r="V26" s="242"/>
      <c r="W26" s="242"/>
    </row>
    <row r="27" spans="1:27" ht="15" customHeight="1" x14ac:dyDescent="0.25">
      <c r="A27" s="111"/>
      <c r="B27" s="117" t="s">
        <v>280</v>
      </c>
      <c r="C27" s="117"/>
      <c r="D27" s="118"/>
      <c r="E27" s="118" t="s">
        <v>272</v>
      </c>
      <c r="F27" s="248" t="s">
        <v>402</v>
      </c>
      <c r="G27" s="211" t="s">
        <v>378</v>
      </c>
      <c r="H27" s="118" t="s">
        <v>292</v>
      </c>
      <c r="J27" s="215"/>
      <c r="K27" s="215"/>
      <c r="L27" s="216"/>
      <c r="P27" s="240">
        <v>1</v>
      </c>
      <c r="Q27" s="240">
        <v>2</v>
      </c>
      <c r="R27" s="240">
        <v>3</v>
      </c>
      <c r="S27" s="240">
        <v>4</v>
      </c>
      <c r="T27" s="240">
        <v>5</v>
      </c>
      <c r="U27" s="240">
        <v>6</v>
      </c>
      <c r="V27" s="240">
        <v>7</v>
      </c>
      <c r="W27" s="240">
        <v>8</v>
      </c>
      <c r="X27" s="236">
        <v>9</v>
      </c>
      <c r="Y27" s="236">
        <v>10</v>
      </c>
      <c r="Z27" s="236">
        <v>11</v>
      </c>
      <c r="AA27" s="236" t="s">
        <v>404</v>
      </c>
    </row>
    <row r="28" spans="1:27" x14ac:dyDescent="0.25">
      <c r="A28" s="111"/>
      <c r="B28" s="424" t="str">
        <f>IF('Budget Template'!B28="","",'Budget Template'!B28)</f>
        <v/>
      </c>
      <c r="C28" s="425"/>
      <c r="D28" s="426"/>
      <c r="E28" s="171"/>
      <c r="F28" s="431"/>
      <c r="G28" s="431"/>
      <c r="H28" s="446"/>
      <c r="J28" s="216"/>
      <c r="K28" s="219"/>
      <c r="L28" s="216"/>
      <c r="P28" s="449"/>
      <c r="Q28" s="449"/>
      <c r="R28" s="449"/>
      <c r="S28" s="449"/>
      <c r="T28" s="449"/>
      <c r="U28" s="449"/>
      <c r="V28" s="449"/>
      <c r="W28" s="449"/>
      <c r="X28" s="452"/>
      <c r="Y28" s="452"/>
      <c r="Z28" s="452"/>
      <c r="AA28" s="452"/>
    </row>
    <row r="29" spans="1:27" x14ac:dyDescent="0.25">
      <c r="A29" s="111"/>
      <c r="B29" s="424" t="str">
        <f>IF('Budget Template'!B29="","",'Budget Template'!B29)</f>
        <v/>
      </c>
      <c r="C29" s="425"/>
      <c r="D29" s="426"/>
      <c r="E29" s="171"/>
      <c r="F29" s="432"/>
      <c r="G29" s="432"/>
      <c r="H29" s="447"/>
      <c r="J29" s="216"/>
      <c r="K29" s="219"/>
      <c r="L29" s="216"/>
      <c r="P29" s="450"/>
      <c r="Q29" s="450"/>
      <c r="R29" s="450"/>
      <c r="S29" s="450"/>
      <c r="T29" s="450"/>
      <c r="U29" s="450"/>
      <c r="V29" s="450"/>
      <c r="W29" s="450"/>
      <c r="X29" s="453"/>
      <c r="Y29" s="453"/>
      <c r="Z29" s="453"/>
      <c r="AA29" s="453"/>
    </row>
    <row r="30" spans="1:27" x14ac:dyDescent="0.25">
      <c r="A30" s="111"/>
      <c r="B30" s="424" t="str">
        <f>IF('Budget Template'!B30="","",'Budget Template'!B30)</f>
        <v/>
      </c>
      <c r="C30" s="425"/>
      <c r="D30" s="426"/>
      <c r="E30" s="171"/>
      <c r="F30" s="432"/>
      <c r="G30" s="432"/>
      <c r="H30" s="447"/>
      <c r="J30" s="216"/>
      <c r="K30" s="219"/>
      <c r="L30" s="216"/>
      <c r="P30" s="450"/>
      <c r="Q30" s="450"/>
      <c r="R30" s="450"/>
      <c r="S30" s="450"/>
      <c r="T30" s="450"/>
      <c r="U30" s="450"/>
      <c r="V30" s="450"/>
      <c r="W30" s="450"/>
      <c r="X30" s="453"/>
      <c r="Y30" s="453"/>
      <c r="Z30" s="453"/>
      <c r="AA30" s="453"/>
    </row>
    <row r="31" spans="1:27" x14ac:dyDescent="0.25">
      <c r="A31" s="111"/>
      <c r="B31" s="424" t="str">
        <f>IF('Budget Template'!B31="","",'Budget Template'!B31)</f>
        <v/>
      </c>
      <c r="C31" s="425"/>
      <c r="D31" s="426"/>
      <c r="E31" s="171"/>
      <c r="F31" s="432"/>
      <c r="G31" s="432"/>
      <c r="H31" s="447"/>
      <c r="J31" s="216"/>
      <c r="K31" s="219"/>
      <c r="L31" s="216"/>
      <c r="P31" s="450"/>
      <c r="Q31" s="450"/>
      <c r="R31" s="450"/>
      <c r="S31" s="450"/>
      <c r="T31" s="450"/>
      <c r="U31" s="450"/>
      <c r="V31" s="450"/>
      <c r="W31" s="450"/>
      <c r="X31" s="453"/>
      <c r="Y31" s="453"/>
      <c r="Z31" s="453"/>
      <c r="AA31" s="453"/>
    </row>
    <row r="32" spans="1:27" x14ac:dyDescent="0.25">
      <c r="A32" s="111"/>
      <c r="B32" s="424" t="str">
        <f>IF('Budget Template'!B32="","",'Budget Template'!B32)</f>
        <v/>
      </c>
      <c r="C32" s="425"/>
      <c r="D32" s="426"/>
      <c r="E32" s="171"/>
      <c r="F32" s="433"/>
      <c r="G32" s="433"/>
      <c r="H32" s="448"/>
      <c r="J32" s="216"/>
      <c r="K32" s="219"/>
      <c r="L32" s="216"/>
      <c r="P32" s="451"/>
      <c r="Q32" s="451"/>
      <c r="R32" s="451"/>
      <c r="S32" s="451"/>
      <c r="T32" s="451"/>
      <c r="U32" s="451"/>
      <c r="V32" s="451"/>
      <c r="W32" s="451"/>
      <c r="X32" s="454"/>
      <c r="Y32" s="454"/>
      <c r="Z32" s="454"/>
      <c r="AA32" s="454"/>
    </row>
    <row r="33" spans="1:27" x14ac:dyDescent="0.25">
      <c r="A33" s="115"/>
      <c r="B33" s="123" t="s">
        <v>350</v>
      </c>
      <c r="C33" s="111"/>
      <c r="D33" s="111"/>
      <c r="E33" s="208">
        <f>SUM(E28:E32)</f>
        <v>0</v>
      </c>
      <c r="F33" s="173">
        <f>SUM(P33:AA33)</f>
        <v>0</v>
      </c>
      <c r="G33" s="173">
        <f>'Budget Template'!H33</f>
        <v>0</v>
      </c>
      <c r="H33" s="173">
        <f>G33-F33-E33</f>
        <v>0</v>
      </c>
      <c r="J33" s="216"/>
      <c r="K33" s="216"/>
      <c r="L33" s="216"/>
      <c r="P33" s="241"/>
      <c r="Q33" s="241"/>
      <c r="R33" s="241"/>
      <c r="S33" s="241"/>
      <c r="T33" s="241"/>
      <c r="U33" s="241"/>
      <c r="V33" s="241"/>
      <c r="W33" s="241"/>
      <c r="X33" s="241"/>
      <c r="Y33" s="241"/>
      <c r="Z33" s="241"/>
      <c r="AA33" s="241"/>
    </row>
    <row r="34" spans="1:27" x14ac:dyDescent="0.25">
      <c r="A34" s="111"/>
      <c r="B34" s="111"/>
      <c r="C34" s="111"/>
      <c r="D34" s="111"/>
      <c r="E34" s="111"/>
      <c r="F34" s="209"/>
      <c r="G34" s="209"/>
      <c r="H34" s="111"/>
      <c r="J34" s="215"/>
      <c r="K34" s="215"/>
      <c r="L34" s="216"/>
      <c r="P34" s="242"/>
      <c r="Q34" s="242"/>
      <c r="R34" s="242"/>
      <c r="S34" s="242"/>
      <c r="T34" s="242"/>
      <c r="U34" s="242"/>
      <c r="V34" s="242"/>
      <c r="W34" s="242"/>
    </row>
    <row r="35" spans="1:27" ht="15" customHeight="1" x14ac:dyDescent="0.25">
      <c r="A35" s="115" t="s">
        <v>277</v>
      </c>
      <c r="B35" s="111"/>
      <c r="C35" s="111"/>
      <c r="D35" s="111"/>
      <c r="E35" s="111"/>
      <c r="F35" s="209"/>
      <c r="G35" s="209"/>
      <c r="H35" s="111"/>
      <c r="J35" s="215"/>
      <c r="K35" s="215"/>
      <c r="L35" s="216"/>
      <c r="P35" s="242"/>
      <c r="Q35" s="242"/>
      <c r="R35" s="242"/>
      <c r="S35" s="242"/>
      <c r="T35" s="242"/>
      <c r="U35" s="242"/>
      <c r="V35" s="242"/>
      <c r="W35" s="242"/>
    </row>
    <row r="36" spans="1:27" ht="15" customHeight="1" x14ac:dyDescent="0.25">
      <c r="A36" s="111"/>
      <c r="B36" s="117" t="s">
        <v>276</v>
      </c>
      <c r="C36" s="117"/>
      <c r="D36" s="117"/>
      <c r="E36" s="207" t="s">
        <v>272</v>
      </c>
      <c r="F36" s="248" t="s">
        <v>402</v>
      </c>
      <c r="G36" s="211" t="s">
        <v>378</v>
      </c>
      <c r="H36" s="118" t="s">
        <v>292</v>
      </c>
      <c r="J36" s="215"/>
      <c r="K36" s="215"/>
      <c r="L36" s="216"/>
      <c r="P36" s="240">
        <v>1</v>
      </c>
      <c r="Q36" s="240">
        <v>2</v>
      </c>
      <c r="R36" s="240">
        <v>3</v>
      </c>
      <c r="S36" s="240">
        <v>4</v>
      </c>
      <c r="T36" s="240">
        <v>5</v>
      </c>
      <c r="U36" s="240">
        <v>6</v>
      </c>
      <c r="V36" s="240">
        <v>7</v>
      </c>
      <c r="W36" s="240">
        <v>8</v>
      </c>
      <c r="X36" s="236">
        <v>9</v>
      </c>
      <c r="Y36" s="236">
        <v>10</v>
      </c>
      <c r="Z36" s="236">
        <v>11</v>
      </c>
      <c r="AA36" s="236" t="s">
        <v>404</v>
      </c>
    </row>
    <row r="37" spans="1:27" x14ac:dyDescent="0.25">
      <c r="A37" s="111"/>
      <c r="B37" s="424" t="str">
        <f>IF('Budget Template'!B37="","",'Budget Template'!B37)</f>
        <v/>
      </c>
      <c r="C37" s="425"/>
      <c r="D37" s="426"/>
      <c r="E37" s="213"/>
      <c r="F37" s="427"/>
      <c r="G37" s="428"/>
      <c r="H37" s="434"/>
      <c r="J37" s="216"/>
      <c r="K37" s="219"/>
      <c r="L37" s="216"/>
      <c r="P37" s="449"/>
      <c r="Q37" s="449"/>
      <c r="R37" s="449"/>
      <c r="S37" s="449"/>
      <c r="T37" s="449"/>
      <c r="U37" s="449"/>
      <c r="V37" s="449"/>
      <c r="W37" s="449"/>
      <c r="X37" s="452"/>
      <c r="Y37" s="452"/>
      <c r="Z37" s="452"/>
      <c r="AA37" s="452"/>
    </row>
    <row r="38" spans="1:27" x14ac:dyDescent="0.25">
      <c r="A38" s="111"/>
      <c r="B38" s="424" t="str">
        <f>IF('Budget Template'!B38="","",'Budget Template'!B38)</f>
        <v/>
      </c>
      <c r="C38" s="425"/>
      <c r="D38" s="426"/>
      <c r="E38" s="213"/>
      <c r="F38" s="427"/>
      <c r="G38" s="429"/>
      <c r="H38" s="435"/>
      <c r="J38" s="216"/>
      <c r="K38" s="219"/>
      <c r="L38" s="216"/>
      <c r="P38" s="450"/>
      <c r="Q38" s="450"/>
      <c r="R38" s="450"/>
      <c r="S38" s="450"/>
      <c r="T38" s="450"/>
      <c r="U38" s="450"/>
      <c r="V38" s="450"/>
      <c r="W38" s="450"/>
      <c r="X38" s="453"/>
      <c r="Y38" s="453"/>
      <c r="Z38" s="453"/>
      <c r="AA38" s="453"/>
    </row>
    <row r="39" spans="1:27" x14ac:dyDescent="0.25">
      <c r="A39" s="111"/>
      <c r="B39" s="424" t="str">
        <f>IF('Budget Template'!B39="","",'Budget Template'!B39)</f>
        <v/>
      </c>
      <c r="C39" s="425"/>
      <c r="D39" s="426"/>
      <c r="E39" s="213"/>
      <c r="F39" s="427"/>
      <c r="G39" s="429"/>
      <c r="H39" s="435"/>
      <c r="J39" s="216"/>
      <c r="K39" s="219"/>
      <c r="L39" s="216"/>
      <c r="P39" s="450"/>
      <c r="Q39" s="450"/>
      <c r="R39" s="450"/>
      <c r="S39" s="450"/>
      <c r="T39" s="450"/>
      <c r="U39" s="450"/>
      <c r="V39" s="450"/>
      <c r="W39" s="450"/>
      <c r="X39" s="453"/>
      <c r="Y39" s="453"/>
      <c r="Z39" s="453"/>
      <c r="AA39" s="453"/>
    </row>
    <row r="40" spans="1:27" x14ac:dyDescent="0.25">
      <c r="A40" s="111"/>
      <c r="B40" s="424" t="str">
        <f>IF('Budget Template'!B40="","",'Budget Template'!B40)</f>
        <v/>
      </c>
      <c r="C40" s="425"/>
      <c r="D40" s="426"/>
      <c r="E40" s="213"/>
      <c r="F40" s="427"/>
      <c r="G40" s="429"/>
      <c r="H40" s="435"/>
      <c r="J40" s="216"/>
      <c r="K40" s="219"/>
      <c r="L40" s="216"/>
      <c r="P40" s="450"/>
      <c r="Q40" s="450"/>
      <c r="R40" s="450"/>
      <c r="S40" s="450"/>
      <c r="T40" s="450"/>
      <c r="U40" s="450"/>
      <c r="V40" s="450"/>
      <c r="W40" s="450"/>
      <c r="X40" s="453"/>
      <c r="Y40" s="453"/>
      <c r="Z40" s="453"/>
      <c r="AA40" s="453"/>
    </row>
    <row r="41" spans="1:27" x14ac:dyDescent="0.25">
      <c r="A41" s="111"/>
      <c r="B41" s="424" t="str">
        <f>IF('Budget Template'!B41="","",'Budget Template'!B41)</f>
        <v/>
      </c>
      <c r="C41" s="425"/>
      <c r="D41" s="426"/>
      <c r="E41" s="222"/>
      <c r="F41" s="427"/>
      <c r="G41" s="429"/>
      <c r="H41" s="435"/>
      <c r="J41" s="216"/>
      <c r="K41" s="219"/>
      <c r="L41" s="216"/>
      <c r="P41" s="450"/>
      <c r="Q41" s="450"/>
      <c r="R41" s="450"/>
      <c r="S41" s="450"/>
      <c r="T41" s="450"/>
      <c r="U41" s="450"/>
      <c r="V41" s="450"/>
      <c r="W41" s="450"/>
      <c r="X41" s="453"/>
      <c r="Y41" s="453"/>
      <c r="Z41" s="453"/>
      <c r="AA41" s="453"/>
    </row>
    <row r="42" spans="1:27" x14ac:dyDescent="0.25">
      <c r="A42" s="111"/>
      <c r="B42" s="424" t="str">
        <f>IF('Budget Template'!B42="","",'Budget Template'!B42)</f>
        <v/>
      </c>
      <c r="C42" s="425"/>
      <c r="D42" s="426"/>
      <c r="E42" s="213"/>
      <c r="F42" s="427"/>
      <c r="G42" s="429"/>
      <c r="H42" s="435"/>
      <c r="J42" s="216"/>
      <c r="K42" s="219"/>
      <c r="L42" s="216"/>
      <c r="P42" s="450"/>
      <c r="Q42" s="450"/>
      <c r="R42" s="450"/>
      <c r="S42" s="450"/>
      <c r="T42" s="450"/>
      <c r="U42" s="450"/>
      <c r="V42" s="450"/>
      <c r="W42" s="450"/>
      <c r="X42" s="453"/>
      <c r="Y42" s="453"/>
      <c r="Z42" s="453"/>
      <c r="AA42" s="453"/>
    </row>
    <row r="43" spans="1:27" x14ac:dyDescent="0.25">
      <c r="A43" s="111"/>
      <c r="B43" s="424" t="str">
        <f>IF('Budget Template'!B43="","",'Budget Template'!B43)</f>
        <v/>
      </c>
      <c r="C43" s="425"/>
      <c r="D43" s="426"/>
      <c r="E43" s="213"/>
      <c r="F43" s="427"/>
      <c r="G43" s="430"/>
      <c r="H43" s="436"/>
      <c r="J43" s="216"/>
      <c r="K43" s="219"/>
      <c r="L43" s="216"/>
      <c r="P43" s="451"/>
      <c r="Q43" s="451"/>
      <c r="R43" s="451"/>
      <c r="S43" s="451"/>
      <c r="T43" s="451"/>
      <c r="U43" s="451"/>
      <c r="V43" s="451"/>
      <c r="W43" s="451"/>
      <c r="X43" s="454"/>
      <c r="Y43" s="454"/>
      <c r="Z43" s="454"/>
      <c r="AA43" s="454"/>
    </row>
    <row r="44" spans="1:27" x14ac:dyDescent="0.25">
      <c r="A44" s="115"/>
      <c r="B44" s="111"/>
      <c r="C44" s="111"/>
      <c r="D44" s="111"/>
      <c r="E44" s="208">
        <f>SUM(E37:E43)</f>
        <v>0</v>
      </c>
      <c r="F44" s="173">
        <f>SUM(P44:AA44)</f>
        <v>0</v>
      </c>
      <c r="G44" s="173">
        <f>'Budget Template'!H44</f>
        <v>0</v>
      </c>
      <c r="H44" s="173">
        <f>G44-F44-E44</f>
        <v>0</v>
      </c>
      <c r="J44" s="216"/>
      <c r="K44" s="216"/>
      <c r="L44" s="216"/>
      <c r="P44" s="241"/>
      <c r="Q44" s="241"/>
      <c r="R44" s="241"/>
      <c r="S44" s="241"/>
      <c r="T44" s="241"/>
      <c r="U44" s="241"/>
      <c r="V44" s="241"/>
      <c r="W44" s="241"/>
      <c r="X44" s="241"/>
      <c r="Y44" s="241"/>
      <c r="Z44" s="241"/>
      <c r="AA44" s="241"/>
    </row>
    <row r="45" spans="1:27" x14ac:dyDescent="0.25">
      <c r="A45" s="115"/>
      <c r="B45" s="111"/>
      <c r="C45" s="111"/>
      <c r="D45" s="111"/>
      <c r="E45" s="111"/>
      <c r="F45" s="209"/>
      <c r="G45" s="209"/>
      <c r="H45" s="111"/>
      <c r="J45" s="215"/>
      <c r="K45" s="215"/>
      <c r="L45" s="216"/>
      <c r="P45" s="242"/>
      <c r="Q45" s="242"/>
      <c r="R45" s="242"/>
      <c r="S45" s="242"/>
      <c r="T45" s="242"/>
      <c r="U45" s="242"/>
      <c r="V45" s="242"/>
      <c r="W45" s="242"/>
    </row>
    <row r="46" spans="1:27" ht="15" customHeight="1" x14ac:dyDescent="0.25">
      <c r="A46" s="115" t="s">
        <v>360</v>
      </c>
      <c r="B46" s="123"/>
      <c r="C46" s="111"/>
      <c r="D46" s="111"/>
      <c r="E46" s="111"/>
      <c r="F46" s="209"/>
      <c r="G46" s="209"/>
      <c r="H46" s="140"/>
      <c r="J46" s="215"/>
      <c r="K46" s="215"/>
      <c r="L46" s="216"/>
      <c r="P46" s="242"/>
      <c r="Q46" s="242"/>
      <c r="R46" s="242"/>
      <c r="S46" s="242"/>
      <c r="T46" s="242"/>
      <c r="U46" s="242"/>
      <c r="V46" s="242"/>
      <c r="W46" s="242"/>
    </row>
    <row r="47" spans="1:27" ht="15" customHeight="1" x14ac:dyDescent="0.25">
      <c r="A47" s="115"/>
      <c r="B47" s="117" t="s">
        <v>273</v>
      </c>
      <c r="C47" s="129"/>
      <c r="D47" s="129"/>
      <c r="E47" s="207" t="s">
        <v>272</v>
      </c>
      <c r="F47" s="248" t="s">
        <v>402</v>
      </c>
      <c r="G47" s="211" t="s">
        <v>378</v>
      </c>
      <c r="H47" s="118" t="s">
        <v>292</v>
      </c>
      <c r="J47" s="215"/>
      <c r="K47" s="215"/>
      <c r="L47" s="216"/>
      <c r="P47" s="240">
        <v>1</v>
      </c>
      <c r="Q47" s="240">
        <v>2</v>
      </c>
      <c r="R47" s="240">
        <v>3</v>
      </c>
      <c r="S47" s="240">
        <v>4</v>
      </c>
      <c r="T47" s="240">
        <v>5</v>
      </c>
      <c r="U47" s="240">
        <v>6</v>
      </c>
      <c r="V47" s="240">
        <v>7</v>
      </c>
      <c r="W47" s="240">
        <v>8</v>
      </c>
      <c r="X47" s="236">
        <v>9</v>
      </c>
      <c r="Y47" s="236">
        <v>10</v>
      </c>
      <c r="Z47" s="236">
        <v>11</v>
      </c>
      <c r="AA47" s="236" t="s">
        <v>404</v>
      </c>
    </row>
    <row r="48" spans="1:27" x14ac:dyDescent="0.25">
      <c r="A48" s="115"/>
      <c r="B48" s="424" t="str">
        <f>IF('Budget Template'!B48="","",'Budget Template'!B48)</f>
        <v/>
      </c>
      <c r="C48" s="425"/>
      <c r="D48" s="426"/>
      <c r="E48" s="171"/>
      <c r="F48" s="431"/>
      <c r="G48" s="431"/>
      <c r="H48" s="434"/>
      <c r="J48" s="216"/>
      <c r="K48" s="219"/>
      <c r="L48" s="216"/>
      <c r="P48" s="449"/>
      <c r="Q48" s="449"/>
      <c r="R48" s="449"/>
      <c r="S48" s="449"/>
      <c r="T48" s="449"/>
      <c r="U48" s="449"/>
      <c r="V48" s="449"/>
      <c r="W48" s="449"/>
      <c r="X48" s="452"/>
      <c r="Y48" s="452"/>
      <c r="Z48" s="452"/>
      <c r="AA48" s="452"/>
    </row>
    <row r="49" spans="1:28" x14ac:dyDescent="0.25">
      <c r="A49" s="115"/>
      <c r="B49" s="424" t="str">
        <f>IF('Budget Template'!B49="","",'Budget Template'!B49)</f>
        <v/>
      </c>
      <c r="C49" s="425"/>
      <c r="D49" s="426"/>
      <c r="E49" s="171"/>
      <c r="F49" s="432"/>
      <c r="G49" s="432"/>
      <c r="H49" s="435"/>
      <c r="J49" s="216"/>
      <c r="K49" s="219"/>
      <c r="L49" s="216"/>
      <c r="P49" s="450"/>
      <c r="Q49" s="450"/>
      <c r="R49" s="450"/>
      <c r="S49" s="450"/>
      <c r="T49" s="450"/>
      <c r="U49" s="450"/>
      <c r="V49" s="450"/>
      <c r="W49" s="450"/>
      <c r="X49" s="453"/>
      <c r="Y49" s="453"/>
      <c r="Z49" s="453"/>
      <c r="AA49" s="453"/>
    </row>
    <row r="50" spans="1:28" x14ac:dyDescent="0.25">
      <c r="A50" s="115"/>
      <c r="B50" s="424" t="str">
        <f>IF('Budget Template'!B50="","",'Budget Template'!B50)</f>
        <v/>
      </c>
      <c r="C50" s="425"/>
      <c r="D50" s="426"/>
      <c r="E50" s="171"/>
      <c r="F50" s="433"/>
      <c r="G50" s="433"/>
      <c r="H50" s="436"/>
      <c r="J50" s="216"/>
      <c r="K50" s="219"/>
      <c r="L50" s="216"/>
      <c r="M50" s="89"/>
      <c r="P50" s="451"/>
      <c r="Q50" s="451"/>
      <c r="R50" s="451"/>
      <c r="S50" s="451"/>
      <c r="T50" s="451"/>
      <c r="U50" s="451"/>
      <c r="V50" s="451"/>
      <c r="W50" s="451"/>
      <c r="X50" s="454"/>
      <c r="Y50" s="454"/>
      <c r="Z50" s="454"/>
      <c r="AA50" s="454"/>
    </row>
    <row r="51" spans="1:28" x14ac:dyDescent="0.25">
      <c r="A51" s="115"/>
      <c r="B51" s="111"/>
      <c r="C51" s="111"/>
      <c r="D51" s="111"/>
      <c r="E51" s="208">
        <f>SUM(E48:E50)</f>
        <v>0</v>
      </c>
      <c r="F51" s="173">
        <f>SUM(P51:AA51)</f>
        <v>0</v>
      </c>
      <c r="G51" s="173">
        <f>'Budget Template'!H51</f>
        <v>0</v>
      </c>
      <c r="H51" s="173">
        <f>G51-F51-E51</f>
        <v>0</v>
      </c>
      <c r="J51" s="216"/>
      <c r="K51" s="216"/>
      <c r="L51" s="216"/>
      <c r="P51" s="241"/>
      <c r="Q51" s="241"/>
      <c r="R51" s="241"/>
      <c r="S51" s="241"/>
      <c r="T51" s="241"/>
      <c r="U51" s="241"/>
      <c r="V51" s="241"/>
      <c r="W51" s="241"/>
      <c r="X51" s="241"/>
      <c r="Y51" s="241"/>
      <c r="Z51" s="241"/>
      <c r="AA51" s="241"/>
    </row>
    <row r="52" spans="1:28" x14ac:dyDescent="0.25">
      <c r="A52" s="111"/>
      <c r="B52" s="111"/>
      <c r="C52" s="111"/>
      <c r="D52" s="111"/>
      <c r="E52" s="111"/>
      <c r="F52" s="209"/>
      <c r="G52" s="209"/>
      <c r="H52" s="111"/>
      <c r="J52" s="215"/>
      <c r="K52" s="215"/>
      <c r="L52" s="216"/>
      <c r="P52" s="242"/>
      <c r="Q52" s="242"/>
      <c r="R52" s="242"/>
      <c r="S52" s="242"/>
      <c r="T52" s="242"/>
      <c r="U52" s="242"/>
      <c r="V52" s="242"/>
      <c r="W52" s="242"/>
    </row>
    <row r="53" spans="1:28" ht="15" customHeight="1" x14ac:dyDescent="0.25">
      <c r="A53" s="115" t="s">
        <v>359</v>
      </c>
      <c r="B53" s="123"/>
      <c r="C53" s="111"/>
      <c r="D53" s="111"/>
      <c r="E53" s="111"/>
      <c r="F53" s="209"/>
      <c r="G53" s="209"/>
      <c r="H53" s="186" t="s">
        <v>372</v>
      </c>
      <c r="J53" s="215"/>
      <c r="K53" s="215"/>
      <c r="L53" s="216"/>
      <c r="P53" s="242"/>
      <c r="Q53" s="242"/>
      <c r="R53" s="242"/>
      <c r="S53" s="242"/>
      <c r="T53" s="242"/>
      <c r="U53" s="242"/>
      <c r="V53" s="242"/>
      <c r="W53" s="242"/>
    </row>
    <row r="54" spans="1:28" ht="15" customHeight="1" x14ac:dyDescent="0.25">
      <c r="A54" s="111"/>
      <c r="B54" s="117" t="s">
        <v>274</v>
      </c>
      <c r="C54" s="129"/>
      <c r="D54" s="129"/>
      <c r="E54" s="207" t="s">
        <v>272</v>
      </c>
      <c r="F54" s="248" t="s">
        <v>402</v>
      </c>
      <c r="G54" s="211" t="s">
        <v>378</v>
      </c>
      <c r="H54" s="118" t="s">
        <v>292</v>
      </c>
      <c r="J54" s="215"/>
      <c r="K54" s="215"/>
      <c r="L54" s="216"/>
      <c r="P54" s="240">
        <v>1</v>
      </c>
      <c r="Q54" s="240">
        <v>2</v>
      </c>
      <c r="R54" s="240">
        <v>3</v>
      </c>
      <c r="S54" s="240">
        <v>4</v>
      </c>
      <c r="T54" s="240">
        <v>5</v>
      </c>
      <c r="U54" s="240">
        <v>6</v>
      </c>
      <c r="V54" s="240">
        <v>7</v>
      </c>
      <c r="W54" s="240">
        <v>8</v>
      </c>
      <c r="X54" s="236">
        <v>9</v>
      </c>
      <c r="Y54" s="236">
        <v>10</v>
      </c>
      <c r="Z54" s="236">
        <v>11</v>
      </c>
      <c r="AA54" s="236" t="s">
        <v>404</v>
      </c>
    </row>
    <row r="55" spans="1:28" x14ac:dyDescent="0.25">
      <c r="A55" s="111"/>
      <c r="B55" s="424" t="str">
        <f>IF('Budget Template'!B55="","",'Budget Template'!B55)</f>
        <v/>
      </c>
      <c r="C55" s="425"/>
      <c r="D55" s="426"/>
      <c r="E55" s="171"/>
      <c r="F55" s="431"/>
      <c r="G55" s="431"/>
      <c r="H55" s="434"/>
      <c r="J55" s="216"/>
      <c r="K55" s="219"/>
      <c r="L55" s="216"/>
      <c r="P55" s="449"/>
      <c r="Q55" s="449"/>
      <c r="R55" s="449"/>
      <c r="S55" s="449"/>
      <c r="T55" s="449"/>
      <c r="U55" s="449"/>
      <c r="V55" s="449"/>
      <c r="W55" s="449"/>
      <c r="X55" s="452"/>
      <c r="Y55" s="452"/>
      <c r="Z55" s="452"/>
      <c r="AA55" s="452"/>
    </row>
    <row r="56" spans="1:28" x14ac:dyDescent="0.25">
      <c r="A56" s="111"/>
      <c r="B56" s="424" t="str">
        <f>IF('Budget Template'!B56="","",'Budget Template'!B56)</f>
        <v/>
      </c>
      <c r="C56" s="425"/>
      <c r="D56" s="426"/>
      <c r="E56" s="171"/>
      <c r="F56" s="432"/>
      <c r="G56" s="432"/>
      <c r="H56" s="435"/>
      <c r="J56" s="216"/>
      <c r="K56" s="219"/>
      <c r="L56" s="216"/>
      <c r="P56" s="450"/>
      <c r="Q56" s="450"/>
      <c r="R56" s="450"/>
      <c r="S56" s="450"/>
      <c r="T56" s="450"/>
      <c r="U56" s="450"/>
      <c r="V56" s="450"/>
      <c r="W56" s="450"/>
      <c r="X56" s="453"/>
      <c r="Y56" s="453"/>
      <c r="Z56" s="453"/>
      <c r="AA56" s="453"/>
    </row>
    <row r="57" spans="1:28" x14ac:dyDescent="0.25">
      <c r="A57" s="111"/>
      <c r="B57" s="424" t="str">
        <f>IF('Budget Template'!B57="","",'Budget Template'!B57)</f>
        <v/>
      </c>
      <c r="C57" s="425"/>
      <c r="D57" s="426"/>
      <c r="E57" s="171"/>
      <c r="F57" s="433"/>
      <c r="G57" s="433"/>
      <c r="H57" s="436"/>
      <c r="J57" s="216"/>
      <c r="K57" s="219"/>
      <c r="L57" s="216"/>
      <c r="P57" s="451"/>
      <c r="Q57" s="451"/>
      <c r="R57" s="451"/>
      <c r="S57" s="451"/>
      <c r="T57" s="451"/>
      <c r="U57" s="451"/>
      <c r="V57" s="451"/>
      <c r="W57" s="451"/>
      <c r="X57" s="454"/>
      <c r="Y57" s="454"/>
      <c r="Z57" s="454"/>
      <c r="AA57" s="454"/>
    </row>
    <row r="58" spans="1:28" x14ac:dyDescent="0.25">
      <c r="A58" s="115"/>
      <c r="B58" s="111"/>
      <c r="C58" s="111"/>
      <c r="D58" s="111"/>
      <c r="E58" s="208">
        <f>SUM(E55:E57)</f>
        <v>0</v>
      </c>
      <c r="F58" s="173">
        <f>SUM(P58:AA58)</f>
        <v>0</v>
      </c>
      <c r="G58" s="173">
        <f>'Budget Template'!H58</f>
        <v>0</v>
      </c>
      <c r="H58" s="173">
        <f>G58-F58-E58</f>
        <v>0</v>
      </c>
      <c r="J58" s="216"/>
      <c r="K58" s="216"/>
      <c r="L58" s="216"/>
      <c r="P58" s="241"/>
      <c r="Q58" s="241"/>
      <c r="R58" s="241"/>
      <c r="S58" s="241"/>
      <c r="T58" s="241"/>
      <c r="U58" s="241"/>
      <c r="V58" s="241"/>
      <c r="W58" s="241"/>
      <c r="X58" s="241"/>
      <c r="Y58" s="241"/>
      <c r="Z58" s="241"/>
      <c r="AA58" s="241"/>
    </row>
    <row r="59" spans="1:28" ht="15.75" thickBot="1" x14ac:dyDescent="0.3">
      <c r="A59" s="115"/>
      <c r="B59" s="111"/>
      <c r="C59" s="111"/>
      <c r="D59" s="111"/>
      <c r="E59" s="422" t="str">
        <f>IF(F58&gt;G58,"Travel Exceeds Allocated Amount ","")</f>
        <v/>
      </c>
      <c r="F59" s="422"/>
      <c r="G59" s="422"/>
      <c r="H59" s="422"/>
      <c r="J59" s="215"/>
      <c r="K59" s="215"/>
      <c r="L59" s="216"/>
      <c r="P59" s="92"/>
      <c r="Q59" s="232"/>
      <c r="R59" s="232"/>
      <c r="S59" s="232"/>
      <c r="T59" s="243"/>
      <c r="U59" s="243"/>
      <c r="V59" s="243"/>
      <c r="W59" s="243"/>
      <c r="X59" s="232"/>
      <c r="Y59" s="232"/>
      <c r="Z59" s="232"/>
      <c r="AA59" s="232"/>
    </row>
    <row r="60" spans="1:28" ht="15.75" thickTop="1" x14ac:dyDescent="0.25">
      <c r="A60" s="112"/>
      <c r="B60" s="112"/>
      <c r="C60" s="112"/>
      <c r="D60" s="112"/>
      <c r="E60" s="112"/>
      <c r="F60" s="210"/>
      <c r="G60" s="210"/>
      <c r="H60" s="112"/>
      <c r="J60" s="215"/>
      <c r="K60" s="215"/>
      <c r="L60" s="216"/>
      <c r="P60" s="252"/>
      <c r="Q60" s="252"/>
      <c r="R60" s="252"/>
      <c r="S60" s="252"/>
      <c r="T60" s="252"/>
      <c r="U60" s="252"/>
      <c r="V60" s="252"/>
      <c r="W60" s="252"/>
      <c r="X60" s="252"/>
      <c r="Y60" s="252"/>
      <c r="Z60" s="252"/>
      <c r="AA60" s="252"/>
    </row>
    <row r="61" spans="1:28" s="88" customFormat="1" ht="15.75" x14ac:dyDescent="0.25">
      <c r="A61" s="121" t="s">
        <v>271</v>
      </c>
      <c r="B61" s="133"/>
      <c r="C61" s="133"/>
      <c r="D61" s="133"/>
      <c r="E61" s="237">
        <f>E17+E24+E33+E44+E51+E58</f>
        <v>0</v>
      </c>
      <c r="F61" s="206">
        <f t="shared" ref="F61:G61" si="1">F17+F24+F33+F44+F51+F58</f>
        <v>0</v>
      </c>
      <c r="G61" s="206">
        <f t="shared" si="1"/>
        <v>0</v>
      </c>
      <c r="H61" s="244">
        <f>H17+H24+H33+H44+H51+H58</f>
        <v>0</v>
      </c>
      <c r="J61" s="220"/>
      <c r="K61" s="220"/>
      <c r="L61" s="221"/>
      <c r="M61" s="158">
        <f>IF('Project Info'!J71=0,0,'Project Info'!J71/'Project Info'!C71)</f>
        <v>0</v>
      </c>
      <c r="N61" s="158">
        <f>IF(M22=TRUE,0.6,0.8)</f>
        <v>0.8</v>
      </c>
      <c r="P61" s="237">
        <f t="shared" ref="P61:AA61" si="2">P17+P24+P33+P44+P51+P58</f>
        <v>0</v>
      </c>
      <c r="Q61" s="237">
        <f t="shared" si="2"/>
        <v>0</v>
      </c>
      <c r="R61" s="238">
        <f t="shared" si="2"/>
        <v>0</v>
      </c>
      <c r="S61" s="238">
        <f t="shared" si="2"/>
        <v>0</v>
      </c>
      <c r="T61" s="237">
        <f t="shared" si="2"/>
        <v>0</v>
      </c>
      <c r="U61" s="237">
        <f t="shared" si="2"/>
        <v>0</v>
      </c>
      <c r="V61" s="237">
        <f t="shared" si="2"/>
        <v>0</v>
      </c>
      <c r="W61" s="237">
        <f t="shared" si="2"/>
        <v>0</v>
      </c>
      <c r="X61" s="238">
        <f t="shared" si="2"/>
        <v>0</v>
      </c>
      <c r="Y61" s="238">
        <f t="shared" si="2"/>
        <v>0</v>
      </c>
      <c r="Z61" s="238">
        <f t="shared" si="2"/>
        <v>0</v>
      </c>
      <c r="AA61" s="238">
        <f t="shared" si="2"/>
        <v>0</v>
      </c>
    </row>
    <row r="62" spans="1:28" x14ac:dyDescent="0.25">
      <c r="A62" s="111"/>
      <c r="B62" s="111"/>
      <c r="C62" s="111"/>
      <c r="D62" s="111"/>
      <c r="E62" s="111"/>
      <c r="F62" s="209"/>
      <c r="G62" s="209"/>
      <c r="H62" s="138" t="s">
        <v>381</v>
      </c>
      <c r="M62" s="130">
        <f>M61/N61</f>
        <v>0</v>
      </c>
      <c r="N62" s="130">
        <f>'Project Info'!E79</f>
        <v>0</v>
      </c>
    </row>
    <row r="63" spans="1:28" ht="15.75" x14ac:dyDescent="0.25">
      <c r="A63" s="111"/>
      <c r="B63" s="201" t="str">
        <f>IF(AA63&gt;0,"Disbursement for Final Submission","Disbursement for Most Recent Submission")</f>
        <v>Disbursement for Most Recent Submission</v>
      </c>
      <c r="C63" s="251">
        <f>IF(AA63&gt;0,AA63,IF(F61=0,0,IF(H3=2,P63,IF(H3=3,Q63,IF(H3=4,R63,IF(H3=5,S63,IF(H3=6,T63,IF(H3=7,U63,IF(H3=8,V63,IF(H3=9,W63,IF(H3=10,X63,IF(H3=11,Y63,IF(H3=12,Z63,AA63)))))))))))))</f>
        <v>0</v>
      </c>
      <c r="D63" s="111"/>
      <c r="E63" s="246" t="s">
        <v>400</v>
      </c>
      <c r="F63" s="251">
        <f>SUM(P63:AA63)</f>
        <v>0</v>
      </c>
      <c r="G63" s="247" t="s">
        <v>401</v>
      </c>
      <c r="H63" s="251">
        <f>G61-F63</f>
        <v>0</v>
      </c>
      <c r="M63" s="130"/>
      <c r="N63" s="130"/>
      <c r="P63" s="253">
        <f>P66</f>
        <v>0</v>
      </c>
      <c r="Q63" s="253">
        <f>IF(Q67&lt;Q68,Q61,Q68-P63)</f>
        <v>0</v>
      </c>
      <c r="R63" s="253">
        <f>IF(R67&lt;R68,R61,R68-P63-Q63)</f>
        <v>0</v>
      </c>
      <c r="S63" s="253">
        <f>IF(S67&lt;S68,S61,S68-P63-Q63-R63)</f>
        <v>0</v>
      </c>
      <c r="T63" s="253">
        <f>IF(T67&lt;T68,T61,T68-P63-Q63-R63-S63)</f>
        <v>0</v>
      </c>
      <c r="U63" s="253">
        <f>IF(U67&lt;U68,U61,U68-P63-Q63-R63-S63-T63)</f>
        <v>0</v>
      </c>
      <c r="V63" s="253">
        <f>IF(V67&lt;V68,V61,V68-P63-Q63-R63-S63-T63-U63)</f>
        <v>0</v>
      </c>
      <c r="W63" s="253">
        <f>IF(W67&lt;W68,W61,W68-P63-Q63-R63-S63-T63-U63-V63)</f>
        <v>0</v>
      </c>
      <c r="X63" s="253">
        <f>IF(X67&lt;X68,X61,X68-P63-Q63-R63-S63-T63-U63-V63-W63)</f>
        <v>0</v>
      </c>
      <c r="Y63" s="253">
        <f>IF(Y67&lt;Y68,Y61,Y68-P63-Q63-R63-S63-T63-U63-V63-W63-X63)</f>
        <v>0</v>
      </c>
      <c r="Z63" s="253">
        <f>IF(Z67&lt;Z68,Z61,Z68-P63-Q63-R63-S63-T63-U63-V63-W63-X63-Y63)</f>
        <v>0</v>
      </c>
      <c r="AA63" s="253">
        <f>IF(AA61=0,0,IF(AA64="Yes",AA65,0))</f>
        <v>0</v>
      </c>
    </row>
    <row r="64" spans="1:28" ht="15.75" x14ac:dyDescent="0.25">
      <c r="A64" s="111"/>
      <c r="B64" s="111"/>
      <c r="C64" s="111"/>
      <c r="D64" s="111"/>
      <c r="E64" s="138"/>
      <c r="F64" s="257"/>
      <c r="G64" s="258"/>
      <c r="H64" s="138"/>
      <c r="M64" s="130"/>
      <c r="N64" s="130"/>
      <c r="P64" s="93"/>
      <c r="Z64" s="263" t="s">
        <v>406</v>
      </c>
      <c r="AA64" s="266"/>
      <c r="AB64" s="267" t="s">
        <v>406</v>
      </c>
    </row>
    <row r="65" spans="1:27" ht="15.75" x14ac:dyDescent="0.25">
      <c r="A65" s="121" t="s">
        <v>270</v>
      </c>
      <c r="B65" s="121"/>
      <c r="C65" s="122"/>
      <c r="D65" s="122"/>
      <c r="E65" s="138"/>
      <c r="F65" s="257"/>
      <c r="G65" s="258"/>
      <c r="H65" s="111"/>
      <c r="P65" s="93"/>
      <c r="Q65" s="166"/>
      <c r="R65" s="166"/>
      <c r="S65" s="166"/>
      <c r="T65" s="93"/>
      <c r="U65" s="93"/>
      <c r="V65" s="93"/>
      <c r="W65" s="93"/>
      <c r="X65" s="166"/>
      <c r="Y65" s="166"/>
      <c r="Z65" s="264">
        <f>SUM(P63:Z63)</f>
        <v>0</v>
      </c>
      <c r="AA65" s="264">
        <f>IF(Z65+AA61&gt;=G61,G61-Z65,AA68-Z65)</f>
        <v>0</v>
      </c>
    </row>
    <row r="66" spans="1:27" x14ac:dyDescent="0.25">
      <c r="A66" s="122"/>
      <c r="B66" s="387" t="str">
        <f>IF('Budget Template'!B64="","",'Budget Template'!B64)</f>
        <v/>
      </c>
      <c r="C66" s="388"/>
      <c r="D66" s="122"/>
      <c r="E66" s="387" t="str">
        <f>IF('Budget Template'!E64="","",'Budget Template'!E64)</f>
        <v/>
      </c>
      <c r="F66" s="387"/>
      <c r="G66" s="388"/>
      <c r="H66" s="388"/>
      <c r="P66" s="93">
        <f>IF(P68&lt;P67,P68,P67)</f>
        <v>0</v>
      </c>
      <c r="Q66" s="93">
        <f>IF(Q68&lt;Q67,Q68,Q61)</f>
        <v>0</v>
      </c>
      <c r="R66" s="93">
        <f t="shared" ref="R66:Z66" si="3">IF(R68&lt;R67,R68,R61)</f>
        <v>0</v>
      </c>
      <c r="S66" s="93">
        <f t="shared" si="3"/>
        <v>0</v>
      </c>
      <c r="T66" s="93">
        <f t="shared" si="3"/>
        <v>0</v>
      </c>
      <c r="U66" s="93">
        <f t="shared" si="3"/>
        <v>0</v>
      </c>
      <c r="V66" s="93">
        <f t="shared" si="3"/>
        <v>0</v>
      </c>
      <c r="W66" s="93">
        <f t="shared" si="3"/>
        <v>0</v>
      </c>
      <c r="X66" s="93">
        <f t="shared" si="3"/>
        <v>0</v>
      </c>
      <c r="Y66" s="93">
        <f t="shared" si="3"/>
        <v>0</v>
      </c>
      <c r="Z66" s="93">
        <f t="shared" si="3"/>
        <v>0</v>
      </c>
      <c r="AA66" s="265">
        <f>IF(Z65+AA61&gt;=G61*0.9,G61-(G61*0.9),AA68-Z65)</f>
        <v>0</v>
      </c>
    </row>
    <row r="67" spans="1:27" x14ac:dyDescent="0.25">
      <c r="A67" s="122"/>
      <c r="B67" s="387"/>
      <c r="C67" s="388"/>
      <c r="D67" s="122"/>
      <c r="E67" s="387"/>
      <c r="F67" s="387"/>
      <c r="G67" s="388"/>
      <c r="H67" s="388"/>
      <c r="P67" s="93">
        <f>P61</f>
        <v>0</v>
      </c>
      <c r="Q67" s="93">
        <f>P61+Q61</f>
        <v>0</v>
      </c>
      <c r="R67" s="93">
        <f>P61+Q61+R61</f>
        <v>0</v>
      </c>
      <c r="S67" s="93">
        <f>P61+Q61+R61+S61</f>
        <v>0</v>
      </c>
      <c r="T67" s="93">
        <f>SUM($P$61:T61)</f>
        <v>0</v>
      </c>
      <c r="U67" s="93">
        <f>SUM($P$61:U61)</f>
        <v>0</v>
      </c>
      <c r="V67" s="93">
        <f>SUM($P$61:V61)</f>
        <v>0</v>
      </c>
      <c r="W67" s="93">
        <f>SUM($P$61:W61)</f>
        <v>0</v>
      </c>
      <c r="X67" s="93">
        <f>SUM($P$61:X61)</f>
        <v>0</v>
      </c>
      <c r="Y67" s="93">
        <f>SUM($P$61:Y61)</f>
        <v>0</v>
      </c>
      <c r="Z67" s="93">
        <f>SUM($P$61:Z61)</f>
        <v>0</v>
      </c>
      <c r="AA67" s="93">
        <f>SUM(P61:AA61)*0.9</f>
        <v>0</v>
      </c>
    </row>
    <row r="68" spans="1:27" x14ac:dyDescent="0.25">
      <c r="A68" s="122"/>
      <c r="B68" s="134" t="s">
        <v>269</v>
      </c>
      <c r="C68" s="134" t="s">
        <v>170</v>
      </c>
      <c r="D68" s="122"/>
      <c r="E68" s="134" t="s">
        <v>268</v>
      </c>
      <c r="F68" s="134"/>
      <c r="G68" s="134" t="s">
        <v>170</v>
      </c>
      <c r="H68" s="111"/>
      <c r="P68" s="93">
        <f>$G$61*0.9</f>
        <v>0</v>
      </c>
      <c r="Q68" s="93">
        <f t="shared" ref="Q68:Z68" si="4">$G$61*0.9</f>
        <v>0</v>
      </c>
      <c r="R68" s="93">
        <f t="shared" si="4"/>
        <v>0</v>
      </c>
      <c r="S68" s="93">
        <f t="shared" si="4"/>
        <v>0</v>
      </c>
      <c r="T68" s="93">
        <f t="shared" si="4"/>
        <v>0</v>
      </c>
      <c r="U68" s="93">
        <f t="shared" si="4"/>
        <v>0</v>
      </c>
      <c r="V68" s="93">
        <f t="shared" si="4"/>
        <v>0</v>
      </c>
      <c r="W68" s="93">
        <f t="shared" si="4"/>
        <v>0</v>
      </c>
      <c r="X68" s="93">
        <f t="shared" si="4"/>
        <v>0</v>
      </c>
      <c r="Y68" s="93">
        <f t="shared" si="4"/>
        <v>0</v>
      </c>
      <c r="Z68" s="93">
        <f t="shared" si="4"/>
        <v>0</v>
      </c>
      <c r="AA68" s="93">
        <f>IF(SUM(P61:AA61)&gt;G61,G61,SUM(P61:AA61))</f>
        <v>0</v>
      </c>
    </row>
    <row r="69" spans="1:27" x14ac:dyDescent="0.25">
      <c r="A69" s="87"/>
      <c r="B69" s="87"/>
      <c r="C69" s="87"/>
      <c r="D69" s="87"/>
      <c r="E69" s="87"/>
      <c r="F69" s="87"/>
      <c r="G69" s="87"/>
      <c r="P69" s="93"/>
      <c r="Q69" s="93"/>
      <c r="R69" s="93"/>
      <c r="S69" s="93"/>
      <c r="T69" s="93"/>
      <c r="U69" s="93"/>
      <c r="V69" s="93"/>
      <c r="W69" s="93"/>
      <c r="X69" s="93"/>
      <c r="Y69" s="93"/>
      <c r="Z69" s="93"/>
      <c r="AA69" s="93"/>
    </row>
    <row r="70" spans="1:27" x14ac:dyDescent="0.25">
      <c r="P70" s="93"/>
      <c r="Q70" s="93"/>
      <c r="R70" s="93"/>
      <c r="S70" s="93"/>
      <c r="T70" s="93"/>
      <c r="U70" s="93"/>
      <c r="V70" s="93"/>
      <c r="W70" s="93"/>
      <c r="X70" s="93"/>
      <c r="Y70" s="93"/>
      <c r="Z70" s="93"/>
      <c r="AA70" s="93"/>
    </row>
    <row r="71" spans="1:27" x14ac:dyDescent="0.25">
      <c r="P71" s="93"/>
      <c r="Q71" s="166"/>
      <c r="R71" s="166"/>
      <c r="S71" s="166"/>
      <c r="T71" s="166"/>
      <c r="U71" s="166"/>
      <c r="V71" s="166"/>
      <c r="W71" s="166"/>
      <c r="X71" s="166"/>
      <c r="Y71" s="166"/>
      <c r="Z71" s="166"/>
      <c r="AA71" s="166"/>
    </row>
    <row r="72" spans="1:27" x14ac:dyDescent="0.25">
      <c r="P72" s="93"/>
      <c r="Q72" s="164"/>
      <c r="R72" s="164"/>
      <c r="S72" s="164"/>
      <c r="T72" s="91"/>
      <c r="U72" s="91"/>
      <c r="V72" s="91"/>
      <c r="W72" s="91"/>
      <c r="X72" s="164"/>
      <c r="Y72" s="164"/>
      <c r="Z72" s="164"/>
      <c r="AA72" s="164"/>
    </row>
    <row r="73" spans="1:27" x14ac:dyDescent="0.25">
      <c r="P73" s="93"/>
      <c r="Q73" s="166"/>
      <c r="R73" s="164"/>
      <c r="S73" s="164"/>
      <c r="T73" s="91"/>
      <c r="U73" s="91"/>
      <c r="V73" s="91"/>
      <c r="W73" s="91"/>
      <c r="X73" s="164"/>
      <c r="Y73" s="164"/>
      <c r="Z73" s="164"/>
      <c r="AA73" s="164"/>
    </row>
    <row r="74" spans="1:27" x14ac:dyDescent="0.25">
      <c r="C74" s="249"/>
      <c r="P74" s="93"/>
      <c r="Q74" s="93"/>
      <c r="R74" s="93"/>
      <c r="S74" s="93"/>
      <c r="T74" s="93"/>
      <c r="U74" s="93"/>
      <c r="V74" s="93"/>
      <c r="W74" s="93"/>
      <c r="X74" s="93"/>
      <c r="Y74" s="93"/>
      <c r="Z74" s="93"/>
      <c r="AA74" s="93"/>
    </row>
    <row r="100" spans="17:27" x14ac:dyDescent="0.25">
      <c r="Q100" s="86"/>
      <c r="R100" s="86"/>
      <c r="S100" s="86"/>
      <c r="X100" s="86"/>
      <c r="Y100" s="86"/>
      <c r="Z100" s="86"/>
      <c r="AA100" s="86"/>
    </row>
  </sheetData>
  <sheetProtection algorithmName="SHA-512" hashValue="hNmnMtcgxYw1pPtoOEhpT97Zky/TYCwLbM3tB0DGaFBufr3bCU+oIFCjF3XgoZROYQABqqonWUhYrDiMPQmU3g==" saltValue="2GuUOmJSNs76tksoQkzr+A==" spinCount="100000" sheet="1" objects="1" scenarios="1"/>
  <mergeCells count="117">
    <mergeCell ref="AA37:AA43"/>
    <mergeCell ref="V48:V50"/>
    <mergeCell ref="W48:W50"/>
    <mergeCell ref="X48:X50"/>
    <mergeCell ref="Y48:Y50"/>
    <mergeCell ref="AA48:AA50"/>
    <mergeCell ref="U55:U57"/>
    <mergeCell ref="V37:V43"/>
    <mergeCell ref="W37:W43"/>
    <mergeCell ref="X37:X43"/>
    <mergeCell ref="Y37:Y43"/>
    <mergeCell ref="V55:V57"/>
    <mergeCell ref="W55:W57"/>
    <mergeCell ref="X55:X57"/>
    <mergeCell ref="Y55:Y57"/>
    <mergeCell ref="U48:U50"/>
    <mergeCell ref="Z55:Z57"/>
    <mergeCell ref="AA55:AA57"/>
    <mergeCell ref="U37:U43"/>
    <mergeCell ref="W28:W32"/>
    <mergeCell ref="X28:X32"/>
    <mergeCell ref="Y28:Y32"/>
    <mergeCell ref="Z28:Z32"/>
    <mergeCell ref="P55:P57"/>
    <mergeCell ref="Q55:Q57"/>
    <mergeCell ref="R55:R57"/>
    <mergeCell ref="S55:S57"/>
    <mergeCell ref="T55:T57"/>
    <mergeCell ref="Q48:Q50"/>
    <mergeCell ref="R48:R50"/>
    <mergeCell ref="S48:S50"/>
    <mergeCell ref="T48:T50"/>
    <mergeCell ref="Z48:Z50"/>
    <mergeCell ref="P48:P50"/>
    <mergeCell ref="S28:S32"/>
    <mergeCell ref="Q37:Q43"/>
    <mergeCell ref="Z37:Z43"/>
    <mergeCell ref="AA28:AA32"/>
    <mergeCell ref="T28:T32"/>
    <mergeCell ref="U28:U32"/>
    <mergeCell ref="V28:V32"/>
    <mergeCell ref="Q28:Q32"/>
    <mergeCell ref="Y9:Y16"/>
    <mergeCell ref="Z9:Z16"/>
    <mergeCell ref="AA9:AA16"/>
    <mergeCell ref="Q21:Q23"/>
    <mergeCell ref="T21:T23"/>
    <mergeCell ref="W21:W23"/>
    <mergeCell ref="X21:X23"/>
    <mergeCell ref="Y21:Y23"/>
    <mergeCell ref="Z21:Z23"/>
    <mergeCell ref="AA21:AA23"/>
    <mergeCell ref="X9:X16"/>
    <mergeCell ref="U21:U23"/>
    <mergeCell ref="V21:V23"/>
    <mergeCell ref="R21:R23"/>
    <mergeCell ref="U9:U16"/>
    <mergeCell ref="V9:V16"/>
    <mergeCell ref="W9:W16"/>
    <mergeCell ref="R28:R32"/>
    <mergeCell ref="S21:S23"/>
    <mergeCell ref="P9:P16"/>
    <mergeCell ref="Q9:Q16"/>
    <mergeCell ref="R9:R16"/>
    <mergeCell ref="S9:S16"/>
    <mergeCell ref="T9:T16"/>
    <mergeCell ref="P21:P23"/>
    <mergeCell ref="P28:P32"/>
    <mergeCell ref="P37:P43"/>
    <mergeCell ref="R37:R43"/>
    <mergeCell ref="S37:S43"/>
    <mergeCell ref="T37:T43"/>
    <mergeCell ref="C2:F2"/>
    <mergeCell ref="B21:D21"/>
    <mergeCell ref="B57:D57"/>
    <mergeCell ref="B41:D41"/>
    <mergeCell ref="B42:D42"/>
    <mergeCell ref="B43:D43"/>
    <mergeCell ref="B48:D48"/>
    <mergeCell ref="F9:H16"/>
    <mergeCell ref="H21:H23"/>
    <mergeCell ref="H28:H32"/>
    <mergeCell ref="H37:H43"/>
    <mergeCell ref="H48:H50"/>
    <mergeCell ref="F21:F23"/>
    <mergeCell ref="G21:G23"/>
    <mergeCell ref="F28:F32"/>
    <mergeCell ref="G28:G32"/>
    <mergeCell ref="B40:D40"/>
    <mergeCell ref="B31:D31"/>
    <mergeCell ref="B32:D32"/>
    <mergeCell ref="B37:D37"/>
    <mergeCell ref="B38:D38"/>
    <mergeCell ref="B39:D39"/>
    <mergeCell ref="B22:D22"/>
    <mergeCell ref="B23:D23"/>
    <mergeCell ref="H4:H5"/>
    <mergeCell ref="E59:H59"/>
    <mergeCell ref="E25:H25"/>
    <mergeCell ref="B66:B67"/>
    <mergeCell ref="C66:C67"/>
    <mergeCell ref="E66:F67"/>
    <mergeCell ref="G66:H67"/>
    <mergeCell ref="B49:D49"/>
    <mergeCell ref="B50:D50"/>
    <mergeCell ref="B55:D55"/>
    <mergeCell ref="B56:D56"/>
    <mergeCell ref="B28:D28"/>
    <mergeCell ref="B29:D29"/>
    <mergeCell ref="B30:D30"/>
    <mergeCell ref="F37:F43"/>
    <mergeCell ref="G37:G43"/>
    <mergeCell ref="F48:F50"/>
    <mergeCell ref="G48:G50"/>
    <mergeCell ref="F55:F57"/>
    <mergeCell ref="G55:G57"/>
    <mergeCell ref="H55:H57"/>
  </mergeCells>
  <dataValidations count="1">
    <dataValidation type="list" allowBlank="1" showInputMessage="1" showErrorMessage="1" sqref="AA64">
      <formula1>"Yes, No"</formula1>
    </dataValidation>
  </dataValidations>
  <printOptions horizontalCentered="1"/>
  <pageMargins left="0.5" right="0.5" top="0.5" bottom="0.5" header="0.3" footer="0.3"/>
  <pageSetup scale="72" orientation="portrait" r:id="rId1"/>
  <headerFooter>
    <oddFooter>&amp;L&amp;8v1.0, 06/26/15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Instructions</vt:lpstr>
      <vt:lpstr>Project Info</vt:lpstr>
      <vt:lpstr>Budget Template</vt:lpstr>
      <vt:lpstr>Certification</vt:lpstr>
      <vt:lpstr>Disclosure</vt:lpstr>
      <vt:lpstr>OFFICE USE ONLY</vt:lpstr>
      <vt:lpstr>Reimbursement</vt:lpstr>
      <vt:lpstr>Activity</vt:lpstr>
      <vt:lpstr>AffiliateEmploy</vt:lpstr>
      <vt:lpstr>AffiliateOwn</vt:lpstr>
      <vt:lpstr>Amendment</vt:lpstr>
      <vt:lpstr>AwardType</vt:lpstr>
      <vt:lpstr>Benefits</vt:lpstr>
      <vt:lpstr>CertifyExpand</vt:lpstr>
      <vt:lpstr>CertifyNew</vt:lpstr>
      <vt:lpstr>Contact</vt:lpstr>
      <vt:lpstr>County</vt:lpstr>
      <vt:lpstr>Crime</vt:lpstr>
      <vt:lpstr>DisclBeneficiary</vt:lpstr>
      <vt:lpstr>DisclQuestion</vt:lpstr>
      <vt:lpstr>Existing</vt:lpstr>
      <vt:lpstr>FedAgency</vt:lpstr>
      <vt:lpstr>FSStatus1</vt:lpstr>
      <vt:lpstr>FSStatus2</vt:lpstr>
      <vt:lpstr>FSStatus3</vt:lpstr>
      <vt:lpstr>FSStatus4</vt:lpstr>
      <vt:lpstr>FSStatus5</vt:lpstr>
      <vt:lpstr>FSStatus6</vt:lpstr>
      <vt:lpstr>FSStatus7</vt:lpstr>
      <vt:lpstr>INOffice</vt:lpstr>
      <vt:lpstr>NinetyBenefits</vt:lpstr>
      <vt:lpstr>Organization</vt:lpstr>
      <vt:lpstr>'Budget Template'!Print_Area</vt:lpstr>
      <vt:lpstr>Reimbursement!Print_Area</vt:lpstr>
      <vt:lpstr>PubliclyTraded</vt:lpstr>
      <vt:lpstr>QBA</vt:lpstr>
      <vt:lpstr>Salutation</vt:lpstr>
      <vt:lpstr>SOS</vt:lpstr>
      <vt:lpstr>Status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tback</cp:lastModifiedBy>
  <cp:lastPrinted>2019-08-30T14:30:06Z</cp:lastPrinted>
  <dcterms:created xsi:type="dcterms:W3CDTF">2010-12-16T21:46:09Z</dcterms:created>
  <dcterms:modified xsi:type="dcterms:W3CDTF">2019-08-30T14:48:16Z</dcterms:modified>
</cp:coreProperties>
</file>