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y Documents\"/>
    </mc:Choice>
  </mc:AlternateContent>
  <bookViews>
    <workbookView xWindow="0" yWindow="0" windowWidth="24000" windowHeight="10890" tabRatio="620"/>
  </bookViews>
  <sheets>
    <sheet name="Instructions" sheetId="3" r:id="rId1"/>
    <sheet name="Project Info" sheetId="1" r:id="rId2"/>
    <sheet name="Budget Template" sheetId="11" r:id="rId3"/>
    <sheet name="Certification" sheetId="4" r:id="rId4"/>
    <sheet name="Disclosure" sheetId="9" r:id="rId5"/>
    <sheet name="OFFICE USE ONLY" sheetId="2" r:id="rId6"/>
    <sheet name="Reimbursement" sheetId="12" state="hidden" r:id="rId7"/>
  </sheets>
  <externalReferences>
    <externalReference r:id="rId8"/>
  </externalReferences>
  <definedNames>
    <definedName name="_xlnm._FilterDatabase" localSheetId="1" hidden="1">'Project Info'!$L$5:$M$6</definedName>
    <definedName name="Activity">'OFFICE USE ONLY'!$B$25:$B$28</definedName>
    <definedName name="AffiliateEmploy">'OFFICE USE ONLY'!$B$60:$B$61</definedName>
    <definedName name="AffiliateOwn">'OFFICE USE ONLY'!$B$55:$B$56</definedName>
    <definedName name="Amendment">'OFFICE USE ONLY'!$A$4:$A$5</definedName>
    <definedName name="AwardType">'OFFICE USE ONLY'!$A$147:$A$152</definedName>
    <definedName name="BenefitPercent" localSheetId="6">'OFFICE USE ONLY'!#REF!</definedName>
    <definedName name="BenefitPercent">'OFFICE USE ONLY'!#REF!</definedName>
    <definedName name="Benefits">'OFFICE USE ONLY'!$B$107:$B$108</definedName>
    <definedName name="Building" localSheetId="6">'Project Info'!#REF!</definedName>
    <definedName name="Building">'Project Info'!#REF!</definedName>
    <definedName name="CapLease" localSheetId="6">'OFFICE USE ONLY'!#REF!</definedName>
    <definedName name="CapLease">'OFFICE USE ONLY'!#REF!</definedName>
    <definedName name="CertifyExpand">'OFFICE USE ONLY'!$D$10:$D$11</definedName>
    <definedName name="CertifyNew">'OFFICE USE ONLY'!$D$5:$D$6</definedName>
    <definedName name="Contact">'OFFICE USE ONLY'!$B$40:$B$41</definedName>
    <definedName name="County">'OFFICE USE ONLY'!$A$12:$A$131</definedName>
    <definedName name="Crime">'OFFICE USE ONLY'!$A$8:$A$9</definedName>
    <definedName name="CurrentStatus">'[1]OFFICE USE ONLY'!$F$97:$F$98</definedName>
    <definedName name="DisclBeneficiary">'OFFICE USE ONLY'!$D$20:$D$21</definedName>
    <definedName name="Disclosure" localSheetId="6">'OFFICE USE ONLY'!#REF!</definedName>
    <definedName name="Disclosure">'OFFICE USE ONLY'!#REF!</definedName>
    <definedName name="DisclQuestion">'OFFICE USE ONLY'!$D$15:$D$16</definedName>
    <definedName name="EDBChildA" localSheetId="6">'OFFICE USE ONLY'!#REF!</definedName>
    <definedName name="EDBChildA">'OFFICE USE ONLY'!#REF!</definedName>
    <definedName name="EDBChildB" localSheetId="6">'OFFICE USE ONLY'!#REF!</definedName>
    <definedName name="EDBChildB">'OFFICE USE ONLY'!#REF!</definedName>
    <definedName name="EDBChildC" localSheetId="6">'OFFICE USE ONLY'!#REF!</definedName>
    <definedName name="EDBChildC">'OFFICE USE ONLY'!#REF!</definedName>
    <definedName name="EDBLocalAgency" localSheetId="6">'OFFICE USE ONLY'!#REF!</definedName>
    <definedName name="EDBLocalAgency">'OFFICE USE ONLY'!#REF!</definedName>
    <definedName name="EDBLocalAssign" localSheetId="6">'OFFICE USE ONLY'!#REF!</definedName>
    <definedName name="EDBLocalAssign">'OFFICE USE ONLY'!#REF!</definedName>
    <definedName name="Enhanced" localSheetId="6">'OFFICE USE ONLY'!#REF!</definedName>
    <definedName name="Enhanced">'OFFICE USE ONLY'!#REF!</definedName>
    <definedName name="EnhIncCounty" localSheetId="6">#REF!</definedName>
    <definedName name="EnhIncCounty">#REF!</definedName>
    <definedName name="Equipment" localSheetId="6">'Project Info'!#REF!</definedName>
    <definedName name="Equipment">'Project Info'!#REF!</definedName>
    <definedName name="Existing">'OFFICE USE ONLY'!$B$50:$B$51</definedName>
    <definedName name="ExpandA" localSheetId="6">'OFFICE USE ONLY'!#REF!</definedName>
    <definedName name="ExpandA">'OFFICE USE ONLY'!#REF!</definedName>
    <definedName name="ExpandB" localSheetId="6">'OFFICE USE ONLY'!#REF!</definedName>
    <definedName name="ExpandB">'OFFICE USE ONLY'!#REF!</definedName>
    <definedName name="ExpandC" localSheetId="6">'OFFICE USE ONLY'!#REF!</definedName>
    <definedName name="ExpandC">'OFFICE USE ONLY'!#REF!</definedName>
    <definedName name="ExpandFacility" localSheetId="6">'OFFICE USE ONLY'!#REF!</definedName>
    <definedName name="ExpandFacility">'OFFICE USE ONLY'!#REF!</definedName>
    <definedName name="FedAgency">'OFFICE USE ONLY'!$A$134:$A$144</definedName>
    <definedName name="FSStatus1">'OFFICE USE ONLY'!$B$65:$B$67</definedName>
    <definedName name="FSStatus2">'OFFICE USE ONLY'!$B$71:$B$73</definedName>
    <definedName name="FSStatus3">'OFFICE USE ONLY'!$B$77:$B$79</definedName>
    <definedName name="FSStatus4">'OFFICE USE ONLY'!$B$83:$B$85</definedName>
    <definedName name="FSStatus5">'OFFICE USE ONLY'!$B$89:$B$91</definedName>
    <definedName name="FSStatus6">'OFFICE USE ONLY'!$B$95:$B$97</definedName>
    <definedName name="FSStatus7">'OFFICE USE ONLY'!$B$101:$B$103</definedName>
    <definedName name="Improvements" localSheetId="6">'Project Info'!#REF!</definedName>
    <definedName name="Improvements">'Project Info'!#REF!</definedName>
    <definedName name="INOffice">'OFFICE USE ONLY'!$B$21:$B$22</definedName>
    <definedName name="InvestCost" localSheetId="6">'Project Info'!#REF!</definedName>
    <definedName name="InvestCost">'Project Info'!#REF!</definedName>
    <definedName name="JobCreate" localSheetId="6">'Project Info'!#REF!</definedName>
    <definedName name="JobCreate">'Project Info'!#REF!</definedName>
    <definedName name="Land" localSheetId="6">'Project Info'!#REF!</definedName>
    <definedName name="Land">'Project Info'!#REF!</definedName>
    <definedName name="MinComp" localSheetId="6">'OFFICE USE ONLY'!#REF!</definedName>
    <definedName name="MinComp">'OFFICE USE ONLY'!#REF!</definedName>
    <definedName name="MinWage" localSheetId="6">'OFFICE USE ONLY'!#REF!</definedName>
    <definedName name="MinWage">'OFFICE USE ONLY'!#REF!</definedName>
    <definedName name="NewConstruct" localSheetId="6">'OFFICE USE ONLY'!#REF!</definedName>
    <definedName name="NewConstruct">'OFFICE USE ONLY'!#REF!</definedName>
    <definedName name="NewFacility" localSheetId="6">'OFFICE USE ONLY'!#REF!</definedName>
    <definedName name="NewFacility">'OFFICE USE ONLY'!#REF!</definedName>
    <definedName name="NewFacilityType" localSheetId="6">'OFFICE USE ONLY'!#REF!</definedName>
    <definedName name="NewFacilityType">'OFFICE USE ONLY'!#REF!</definedName>
    <definedName name="NewUnoccupied" localSheetId="6">'OFFICE USE ONLY'!#REF!</definedName>
    <definedName name="NewUnoccupied">'OFFICE USE ONLY'!#REF!</definedName>
    <definedName name="NinetyBenefits">'OFFICE USE ONLY'!$B$112:$B$113</definedName>
    <definedName name="OpLease" localSheetId="6">'OFFICE USE ONLY'!#REF!</definedName>
    <definedName name="OpLease">'OFFICE USE ONLY'!#REF!</definedName>
    <definedName name="Organization">'OFFICE USE ONLY'!$B$4:$B$13</definedName>
    <definedName name="_xlnm.Print_Area" localSheetId="2">'Budget Template'!$A:$H</definedName>
    <definedName name="_xlnm.Print_Area" localSheetId="6">Reimbursement!$A$1:$H$68</definedName>
    <definedName name="PubliclyTraded">'OFFICE USE ONLY'!$B$45:$B$46</definedName>
    <definedName name="QBA">'OFFICE USE ONLY'!$B$26:$B$31</definedName>
    <definedName name="Rent" localSheetId="6">'Project Info'!#REF!</definedName>
    <definedName name="Rent">'Project Info'!#REF!</definedName>
    <definedName name="Salutation">'OFFICE USE ONLY'!$D$35:$D$40</definedName>
    <definedName name="ServiceTechA" localSheetId="6">'OFFICE USE ONLY'!#REF!</definedName>
    <definedName name="ServiceTechA">'OFFICE USE ONLY'!#REF!</definedName>
    <definedName name="ServiceTechB" localSheetId="6">'OFFICE USE ONLY'!#REF!</definedName>
    <definedName name="ServiceTechB">'OFFICE USE ONLY'!#REF!</definedName>
    <definedName name="SimilarBus" localSheetId="6">'OFFICE USE ONLY'!#REF!</definedName>
    <definedName name="SimilarBus">'OFFICE USE ONLY'!#REF!</definedName>
    <definedName name="SOS">'OFFICE USE ONLY'!$B$16:$B$17</definedName>
    <definedName name="Startup" localSheetId="6">'Project Info'!#REF!</definedName>
    <definedName name="Startup">'Project Info'!#REF!</definedName>
    <definedName name="Status">'OFFICE USE ONLY'!$B$35:$B$36</definedName>
    <definedName name="TIF">'OFFICE USE ONLY'!$B$32:$B$33</definedName>
    <definedName name="Title" localSheetId="6">'OFFICE USE ONLY'!#REF!</definedName>
    <definedName name="Title">'OFFICE USE ONLY'!#REF!</definedName>
  </definedNames>
  <calcPr calcId="162913"/>
</workbook>
</file>

<file path=xl/calcChain.xml><?xml version="1.0" encoding="utf-8"?>
<calcChain xmlns="http://schemas.openxmlformats.org/spreadsheetml/2006/main">
  <c r="H4" i="12" l="1"/>
  <c r="F4" i="12"/>
  <c r="C4" i="12"/>
  <c r="B57" i="12"/>
  <c r="B56" i="12"/>
  <c r="B55" i="12"/>
  <c r="P61" i="12" l="1"/>
  <c r="Q61" i="12" l="1"/>
  <c r="C2" i="12" l="1"/>
  <c r="F58" i="12"/>
  <c r="F51" i="12"/>
  <c r="F44" i="12"/>
  <c r="F33" i="12"/>
  <c r="F24" i="12"/>
  <c r="E58" i="12" l="1"/>
  <c r="E51" i="12"/>
  <c r="E44" i="12"/>
  <c r="E33" i="12"/>
  <c r="E24" i="12"/>
  <c r="E16" i="12"/>
  <c r="E15" i="12"/>
  <c r="E14" i="12"/>
  <c r="E13" i="12"/>
  <c r="E12" i="12"/>
  <c r="E11" i="12"/>
  <c r="E10" i="12"/>
  <c r="E9" i="12"/>
  <c r="E17" i="12" l="1"/>
  <c r="E61" i="12" l="1"/>
  <c r="B50" i="12"/>
  <c r="B49" i="12"/>
  <c r="B48" i="12"/>
  <c r="E66" i="12" l="1"/>
  <c r="B66" i="12"/>
  <c r="B43" i="12"/>
  <c r="B42" i="12"/>
  <c r="B41" i="12"/>
  <c r="B40" i="12"/>
  <c r="B39" i="12"/>
  <c r="B38" i="12"/>
  <c r="B37" i="12"/>
  <c r="B32" i="12"/>
  <c r="B31" i="12"/>
  <c r="B30" i="12"/>
  <c r="B29" i="12"/>
  <c r="B28" i="12"/>
  <c r="B23" i="12"/>
  <c r="B22" i="12"/>
  <c r="B21" i="12"/>
  <c r="B16" i="12"/>
  <c r="B15" i="12"/>
  <c r="B14" i="12"/>
  <c r="B13" i="12"/>
  <c r="B12" i="12"/>
  <c r="B11" i="12"/>
  <c r="B10" i="12"/>
  <c r="B9" i="12"/>
  <c r="C2" i="11"/>
  <c r="P67" i="12" l="1"/>
  <c r="R61" i="12"/>
  <c r="V61" i="12"/>
  <c r="Z61" i="12"/>
  <c r="T61" i="12"/>
  <c r="X61" i="12"/>
  <c r="F17" i="12"/>
  <c r="S61" i="12"/>
  <c r="W61" i="12"/>
  <c r="AA61" i="12"/>
  <c r="U61" i="12"/>
  <c r="Y61" i="12"/>
  <c r="N62" i="12"/>
  <c r="M61" i="12"/>
  <c r="M21" i="12"/>
  <c r="M22" i="12" s="1"/>
  <c r="AA67" i="12" l="1"/>
  <c r="Z67" i="12"/>
  <c r="V67" i="12"/>
  <c r="R67" i="12"/>
  <c r="X67" i="12"/>
  <c r="W67" i="12"/>
  <c r="S67" i="12"/>
  <c r="Y67" i="12"/>
  <c r="U67" i="12"/>
  <c r="Q67" i="12"/>
  <c r="T67" i="12"/>
  <c r="H3" i="12"/>
  <c r="F61" i="12"/>
  <c r="N61" i="12"/>
  <c r="M62" i="12" s="1"/>
  <c r="N23" i="12"/>
  <c r="J72" i="1"/>
  <c r="O62" i="11"/>
  <c r="J74" i="1" l="1"/>
  <c r="A67" i="1" l="1"/>
  <c r="A68" i="1"/>
  <c r="C30" i="1" l="1"/>
  <c r="K61" i="11" l="1"/>
  <c r="J61" i="11"/>
  <c r="K58" i="11"/>
  <c r="J58" i="11"/>
  <c r="K51" i="11"/>
  <c r="J51" i="11"/>
  <c r="K44" i="11"/>
  <c r="J44" i="11"/>
  <c r="K33" i="11"/>
  <c r="J33" i="11"/>
  <c r="K24" i="11"/>
  <c r="J24" i="11"/>
  <c r="K17" i="11"/>
  <c r="J17" i="11"/>
  <c r="M80" i="1"/>
  <c r="M79" i="1"/>
  <c r="L73" i="1"/>
  <c r="L65" i="1"/>
  <c r="L71" i="1" s="1"/>
  <c r="N61" i="11"/>
  <c r="L79" i="1" l="1"/>
  <c r="L77" i="1" s="1"/>
  <c r="J77" i="1" s="1"/>
  <c r="A80" i="1" s="1"/>
  <c r="H3" i="11"/>
  <c r="N21" i="11"/>
  <c r="H32" i="11"/>
  <c r="H23" i="11"/>
  <c r="F16" i="11"/>
  <c r="G16" i="11" s="1"/>
  <c r="N22" i="11" l="1"/>
  <c r="H16" i="11"/>
  <c r="O23" i="11" l="1"/>
  <c r="O61" i="11"/>
  <c r="N62" i="11" s="1"/>
  <c r="J4" i="3"/>
  <c r="F9" i="11"/>
  <c r="G9" i="11" s="1"/>
  <c r="L56" i="11"/>
  <c r="L57" i="11"/>
  <c r="L49" i="11"/>
  <c r="L50" i="11"/>
  <c r="L48" i="11"/>
  <c r="L38" i="11"/>
  <c r="L39" i="11"/>
  <c r="L40" i="11"/>
  <c r="L41" i="11"/>
  <c r="L42" i="11"/>
  <c r="L43" i="11"/>
  <c r="L37" i="11"/>
  <c r="L32" i="11"/>
  <c r="L23" i="11"/>
  <c r="L16" i="11"/>
  <c r="F10" i="11"/>
  <c r="F11" i="11"/>
  <c r="G11" i="11" s="1"/>
  <c r="F12" i="11"/>
  <c r="F13" i="11"/>
  <c r="F14" i="11"/>
  <c r="G14" i="11" s="1"/>
  <c r="F15" i="11"/>
  <c r="H21" i="11"/>
  <c r="H22" i="11"/>
  <c r="L22" i="11" s="1"/>
  <c r="H28" i="11"/>
  <c r="L28" i="11" s="1"/>
  <c r="H29" i="11"/>
  <c r="L29" i="11" s="1"/>
  <c r="H30" i="11"/>
  <c r="H31" i="11"/>
  <c r="L31" i="11" s="1"/>
  <c r="H44" i="11"/>
  <c r="H51" i="11"/>
  <c r="G51" i="12" s="1"/>
  <c r="H51" i="12" s="1"/>
  <c r="H58" i="11"/>
  <c r="G58" i="12" s="1"/>
  <c r="A8" i="9"/>
  <c r="A6" i="9"/>
  <c r="A8" i="4"/>
  <c r="A6" i="4"/>
  <c r="E59" i="12" l="1"/>
  <c r="H58" i="12"/>
  <c r="L44" i="11"/>
  <c r="G44" i="12"/>
  <c r="H44" i="12" s="1"/>
  <c r="H33" i="11"/>
  <c r="H14" i="11"/>
  <c r="L14" i="11" s="1"/>
  <c r="G12" i="11"/>
  <c r="H12" i="11" s="1"/>
  <c r="L12" i="11" s="1"/>
  <c r="G10" i="11"/>
  <c r="H10" i="11" s="1"/>
  <c r="L10" i="11" s="1"/>
  <c r="G13" i="11"/>
  <c r="H13" i="11" s="1"/>
  <c r="L13" i="11" s="1"/>
  <c r="G15" i="11"/>
  <c r="H15" i="11" s="1"/>
  <c r="L15" i="11" s="1"/>
  <c r="L58" i="11"/>
  <c r="L51" i="11"/>
  <c r="H24" i="11"/>
  <c r="H11" i="11"/>
  <c r="L11" i="11" s="1"/>
  <c r="L21" i="11"/>
  <c r="L30" i="11"/>
  <c r="L55" i="11"/>
  <c r="H9" i="11"/>
  <c r="L33" i="11" l="1"/>
  <c r="G33" i="12"/>
  <c r="H33" i="12" s="1"/>
  <c r="L24" i="11"/>
  <c r="G24" i="12"/>
  <c r="O22" i="11"/>
  <c r="G24" i="11" s="1"/>
  <c r="H17" i="11"/>
  <c r="G17" i="12" s="1"/>
  <c r="H17" i="12" s="1"/>
  <c r="L9" i="11"/>
  <c r="E25" i="12" l="1"/>
  <c r="H24" i="12"/>
  <c r="N22" i="12" s="1"/>
  <c r="G61" i="12"/>
  <c r="M24" i="11"/>
  <c r="L17" i="11"/>
  <c r="H61" i="11"/>
  <c r="P23" i="11" s="1"/>
  <c r="H61" i="12" l="1"/>
  <c r="O23" i="12" s="1"/>
  <c r="W68" i="12"/>
  <c r="S68" i="12"/>
  <c r="S66" i="12" s="1"/>
  <c r="Q68" i="12"/>
  <c r="P68" i="12"/>
  <c r="P66" i="12" s="1"/>
  <c r="P63" i="12" s="1"/>
  <c r="Z68" i="12"/>
  <c r="Z66" i="12" s="1"/>
  <c r="V68" i="12"/>
  <c r="R68" i="12"/>
  <c r="T68" i="12"/>
  <c r="Y68" i="12"/>
  <c r="U68" i="12"/>
  <c r="U66" i="12" s="1"/>
  <c r="X68" i="12"/>
  <c r="AA68" i="12"/>
  <c r="M58" i="11"/>
  <c r="G58" i="11"/>
  <c r="A78" i="1"/>
  <c r="L61" i="11"/>
  <c r="X66" i="12" l="1"/>
  <c r="R63" i="12"/>
  <c r="S63" i="12" s="1"/>
  <c r="R66" i="12"/>
  <c r="Q63" i="12"/>
  <c r="Q66" i="12"/>
  <c r="V66" i="12"/>
  <c r="T66" i="12"/>
  <c r="Y66" i="12"/>
  <c r="W66" i="12"/>
  <c r="AA63" i="12"/>
  <c r="B63" i="12" s="1"/>
  <c r="T63" i="12" l="1"/>
  <c r="C63" i="12"/>
  <c r="U63" i="12" l="1"/>
  <c r="V63" i="12"/>
  <c r="W63" i="12" l="1"/>
  <c r="X63" i="12"/>
  <c r="Y63" i="12" l="1"/>
  <c r="Z63" i="12" s="1"/>
  <c r="Z65" i="12" s="1"/>
  <c r="AA66" i="12" l="1"/>
  <c r="AA65" i="12"/>
  <c r="F63" i="12"/>
  <c r="H63" i="12" s="1"/>
</calcChain>
</file>

<file path=xl/comments1.xml><?xml version="1.0" encoding="utf-8"?>
<comments xmlns="http://schemas.openxmlformats.org/spreadsheetml/2006/main">
  <authors>
    <author>Eric C. Hartman</author>
  </authors>
  <commentList>
    <comment ref="D8" authorId="0" shapeId="0">
      <text>
        <r>
          <rPr>
            <sz val="9"/>
            <color indexed="81"/>
            <rFont val="Tahoma"/>
            <family val="2"/>
          </rPr>
          <t xml:space="preserve">State the number of hours that each individual will contribute to the matching funds project over the project period. 100% effort over a 12-month period is equal to 2080 hours.
</t>
        </r>
      </text>
    </comment>
    <comment ref="E8" authorId="0" shapeId="0">
      <text>
        <r>
          <rPr>
            <sz val="9"/>
            <color indexed="81"/>
            <rFont val="Tahoma"/>
            <family val="2"/>
          </rPr>
          <t>Provide the annual base salary (e.g., $50,000 per year). The base salary may not exceed the base salary used in the federal grant.</t>
        </r>
        <r>
          <rPr>
            <sz val="9"/>
            <color indexed="81"/>
            <rFont val="Tahoma"/>
            <family val="2"/>
          </rPr>
          <t xml:space="preserve">
</t>
        </r>
      </text>
    </comment>
    <comment ref="F8" authorId="0" shapeId="0">
      <text>
        <r>
          <rPr>
            <sz val="9"/>
            <color indexed="81"/>
            <rFont val="Tahoma"/>
            <family val="2"/>
          </rPr>
          <t>This field is calculated by the worksheet. Do not modify the equation.</t>
        </r>
      </text>
    </comment>
    <comment ref="G8" authorId="0" shapeId="0">
      <text>
        <r>
          <rPr>
            <sz val="9"/>
            <color indexed="81"/>
            <rFont val="Tahoma"/>
            <family val="2"/>
          </rPr>
          <t>This field is automatically calculated, but may be manually overridden for individual adjustments if necessary.</t>
        </r>
      </text>
    </comment>
    <comment ref="H8" authorId="0" shapeId="0">
      <text>
        <r>
          <rPr>
            <sz val="9"/>
            <color indexed="81"/>
            <rFont val="Tahoma"/>
            <family val="2"/>
          </rPr>
          <t>This field is calculated by the worksheet. Do not modify the equation.</t>
        </r>
      </text>
    </comment>
    <comment ref="H20" authorId="0" shapeId="0">
      <text>
        <r>
          <rPr>
            <sz val="9"/>
            <color indexed="81"/>
            <rFont val="Tahoma"/>
            <family val="2"/>
          </rPr>
          <t>This field is calculated by the worksheet. Do not modify the equation.</t>
        </r>
      </text>
    </comment>
    <comment ref="H27" authorId="0" shapeId="0">
      <text>
        <r>
          <rPr>
            <sz val="9"/>
            <color indexed="81"/>
            <rFont val="Tahoma"/>
            <family val="2"/>
          </rPr>
          <t>This field is calculated by the worksheet. Do not modify the equation.</t>
        </r>
      </text>
    </comment>
    <comment ref="B54" authorId="0" shapeId="0">
      <text>
        <r>
          <rPr>
            <sz val="9"/>
            <color indexed="81"/>
            <rFont val="Tahoma"/>
            <family val="2"/>
          </rPr>
          <t>List each trip as a sepatate line item stating the total cost for each. Detail each trip in the narrative budget justification document to provide the detail stated in the program guideleines.</t>
        </r>
      </text>
    </comment>
    <comment ref="H61" authorId="0" shapeId="0">
      <text>
        <r>
          <rPr>
            <sz val="9"/>
            <color indexed="81"/>
            <rFont val="Tahoma"/>
            <family val="2"/>
          </rPr>
          <t>This field is calculated by the worksheet. Do not modify the equation.</t>
        </r>
      </text>
    </comment>
    <comment ref="J61" authorId="0" shapeId="0">
      <text>
        <r>
          <rPr>
            <sz val="9"/>
            <color indexed="81"/>
            <rFont val="Tahoma"/>
            <family val="2"/>
          </rPr>
          <t>This field is calculated by the worksheet. Do not modify the equation.</t>
        </r>
      </text>
    </comment>
    <comment ref="K61" authorId="0" shapeId="0">
      <text>
        <r>
          <rPr>
            <sz val="9"/>
            <color indexed="81"/>
            <rFont val="Tahoma"/>
            <family val="2"/>
          </rPr>
          <t>This field is calculated by the worksheet. Do not modify the equation.</t>
        </r>
      </text>
    </comment>
  </commentList>
</comments>
</file>

<file path=xl/comments2.xml><?xml version="1.0" encoding="utf-8"?>
<comments xmlns="http://schemas.openxmlformats.org/spreadsheetml/2006/main">
  <authors>
    <author>Eric C. Hartman</author>
  </authors>
  <commentList>
    <comment ref="B54" authorId="0" shapeId="0">
      <text>
        <r>
          <rPr>
            <sz val="9"/>
            <color indexed="81"/>
            <rFont val="Tahoma"/>
            <family val="2"/>
          </rPr>
          <t>List each trip as a sepatate line item stating the total cost for each. Detail each trip in the narrative budget justification document to provide the detail stated in the program guideleines.</t>
        </r>
      </text>
    </comment>
  </commentList>
</comments>
</file>

<file path=xl/sharedStrings.xml><?xml version="1.0" encoding="utf-8"?>
<sst xmlns="http://schemas.openxmlformats.org/spreadsheetml/2006/main" count="558" uniqueCount="407">
  <si>
    <t>Date:</t>
  </si>
  <si>
    <t>Is this an amendment to the initial application for incentives?</t>
  </si>
  <si>
    <t>Company Name</t>
  </si>
  <si>
    <t>Street Address</t>
  </si>
  <si>
    <t>City</t>
  </si>
  <si>
    <t>County</t>
  </si>
  <si>
    <t>State</t>
  </si>
  <si>
    <t>Zip Code</t>
  </si>
  <si>
    <t>Federal Employer ID Number</t>
  </si>
  <si>
    <t>Company Organization</t>
  </si>
  <si>
    <t>Yes</t>
  </si>
  <si>
    <t>No</t>
  </si>
  <si>
    <t>Amendment</t>
  </si>
  <si>
    <t>Organization</t>
  </si>
  <si>
    <t>Subchapter S-Corporation</t>
  </si>
  <si>
    <t>Subchapter C-Corporation</t>
  </si>
  <si>
    <t>Limited Partnership</t>
  </si>
  <si>
    <t>Limited Liability Partnership</t>
  </si>
  <si>
    <t>General Partnership</t>
  </si>
  <si>
    <t>Publicly Traded Partnership</t>
  </si>
  <si>
    <t>Limited Liability Company</t>
  </si>
  <si>
    <t>State of Organization</t>
  </si>
  <si>
    <t>Adair</t>
  </si>
  <si>
    <t>Allen</t>
  </si>
  <si>
    <t>Anderson</t>
  </si>
  <si>
    <t>Ballard</t>
  </si>
  <si>
    <t>Barren</t>
  </si>
  <si>
    <t>Bath</t>
  </si>
  <si>
    <t>Bell</t>
  </si>
  <si>
    <t>Boone</t>
  </si>
  <si>
    <t>Clark</t>
  </si>
  <si>
    <t>Clay</t>
  </si>
  <si>
    <t>Bourbon</t>
  </si>
  <si>
    <t>Boyd</t>
  </si>
  <si>
    <t>Boyle</t>
  </si>
  <si>
    <t>Bracken</t>
  </si>
  <si>
    <t>Breathitt</t>
  </si>
  <si>
    <t>Breckinridge</t>
  </si>
  <si>
    <t>Bullitt</t>
  </si>
  <si>
    <t>Butler</t>
  </si>
  <si>
    <t>Caldwell</t>
  </si>
  <si>
    <t>Calloway</t>
  </si>
  <si>
    <t>Campbell</t>
  </si>
  <si>
    <t>Carlisle</t>
  </si>
  <si>
    <t>Carroll</t>
  </si>
  <si>
    <t>Carter</t>
  </si>
  <si>
    <t>Casey</t>
  </si>
  <si>
    <t>Christian</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</si>
  <si>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</si>
  <si>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</si>
  <si>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</si>
  <si>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</si>
  <si>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</si>
  <si>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</si>
  <si>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</si>
  <si>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</si>
  <si>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</si>
  <si>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</si>
  <si>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</si>
  <si>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</si>
  <si>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</si>
  <si>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</si>
  <si>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</si>
  <si>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</si>
  <si>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</si>
  <si>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</si>
  <si>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</si>
  <si>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</si>
  <si>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</si>
  <si>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</si>
  <si>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</si>
  <si>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</si>
  <si>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</si>
  <si>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</si>
  <si>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</si>
  <si>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</si>
  <si>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</si>
  <si>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</si>
  <si>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</si>
  <si>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</si>
  <si>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</si>
  <si>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</si>
  <si>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</si>
  <si>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</si>
  <si>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</si>
  <si>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</si>
  <si>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</si>
  <si>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</si>
  <si>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</si>
  <si>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</si>
  <si>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</si>
  <si>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</si>
  <si>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</si>
  <si>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</si>
  <si>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</si>
  <si>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</si>
  <si>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</si>
  <si>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</si>
  <si>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</si>
  <si>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</si>
  <si>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</si>
  <si>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</si>
  <si>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</si>
  <si>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</si>
  <si>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</si>
  <si>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</si>
  <si>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</si>
  <si>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</si>
  <si>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</si>
  <si>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</si>
  <si>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</si>
  <si>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</si>
  <si>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</si>
  <si>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</si>
  <si>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</si>
  <si>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</si>
  <si>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</si>
  <si>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</si>
  <si>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</si>
  <si>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</si>
  <si>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</si>
  <si>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</si>
  <si>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</si>
  <si>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</si>
  <si>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</si>
  <si>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</si>
  <si>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</si>
  <si>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</si>
  <si>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</si>
  <si>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</si>
  <si>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</si>
  <si>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</si>
  <si>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</si>
  <si>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</si>
  <si>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</si>
  <si>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</si>
  <si>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</si>
  <si>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</si>
  <si>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</si>
  <si>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</si>
  <si>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</si>
  <si>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</si>
  <si>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Title</t>
  </si>
  <si>
    <t>Telephone</t>
  </si>
  <si>
    <t>Email Address</t>
  </si>
  <si>
    <t>Company Website</t>
  </si>
  <si>
    <t>Contact</t>
  </si>
  <si>
    <t>COMPANY OWNERSHIP</t>
  </si>
  <si>
    <t>Ownership Percent</t>
  </si>
  <si>
    <t>FEIN / Social Security Number</t>
  </si>
  <si>
    <t>Please attach additional listing if more space is needed.</t>
  </si>
  <si>
    <t>Existing</t>
  </si>
  <si>
    <t>Name</t>
  </si>
  <si>
    <t>Affiliate Own</t>
  </si>
  <si>
    <t>Affiliate Employ</t>
  </si>
  <si>
    <t>Has the applicant, or any owner or affiliate of the applicant, ever been convicted of any criminal offenses, been in receivership or adjudicated a bankruptcy, or been denied a business related license or had a business related license suspended or revoked by any administrative, governmental or regulatory agency?</t>
  </si>
  <si>
    <t>Crime</t>
  </si>
  <si>
    <t>If yes, please list the violation and explain (attach additional explanation if needed):</t>
  </si>
  <si>
    <t>Benefits</t>
  </si>
  <si>
    <t>90% Benefits</t>
  </si>
  <si>
    <t>FOR OFFICE USE ONLY</t>
  </si>
  <si>
    <t>APPLICATION FOR INCENTIVE PROGRAMS</t>
  </si>
  <si>
    <t>APPLICATION FOR:</t>
  </si>
  <si>
    <t>INSTRUCTIONS</t>
  </si>
  <si>
    <t>The following items must be submitted in addition to the completed application:</t>
  </si>
  <si>
    <t>1)</t>
  </si>
  <si>
    <t>2)</t>
  </si>
  <si>
    <t>3)</t>
  </si>
  <si>
    <t>APPLICANT INFORMATION (Entity applying for incentives)</t>
  </si>
  <si>
    <t>CERTIFICATION</t>
  </si>
  <si>
    <t>Date</t>
  </si>
  <si>
    <t>Print Name</t>
  </si>
  <si>
    <t xml:space="preserve">     Eligibility for financial assistance is determined by the information presented in this application and in the required attachments.  Any changes in the status of the proposed project from the facts presented herein, including but not limited to the commencement of construction, any public announcement or legal commitment (e.g., lease or contract) without contingency language, could jeopardize the project's eligibility for incentives.  Please contact the staff of the Authority before taking any action which would change the status of the project as reported herein.</t>
  </si>
  <si>
    <t xml:space="preserve">     I, the undersigned, on behalf of the applicant, hereby represent and certify that the foregoing application information, including all attachments, to the best of my knowledge, is (a) true, complete and accurate with respect to the information concerning the proposed project for which financial incentives are sought; and (b) does not contain any information for which any entity competing with the applicant may claim a proprietary interest.</t>
  </si>
  <si>
    <t>Certify New</t>
  </si>
  <si>
    <t>Certify Expand</t>
  </si>
  <si>
    <t>Signature</t>
  </si>
  <si>
    <t xml:space="preserve">CERTIFICATION OF APPLICATION </t>
  </si>
  <si>
    <r>
      <t>INSTRUCTIONS:</t>
    </r>
    <r>
      <rPr>
        <sz val="10"/>
        <rFont val="Arial"/>
        <family val="2"/>
      </rPr>
      <t xml:space="preserve">  In accordance with the Executive Branch Code of Ethics, Chapter 11A of the Kentucky Revised Statutes ("KRS"), before any board or authority within or attached to the Cabinet for Economic Development ("CED") takes final action on any contract or agreement by which a bond, grant, lease, loan, assessment, incentive, inducement, or tax credit is awarded (the "incentive package"), the beneficiary of the incentive package must file with the approving board or authority a disclosure statement stating:  (i) the identity of the beneficiary of the incentive package, (ii) the identity of any person employed to act on behalf of the beneficiary with respect to the incentive package, (iii) the details of any financial transaction (as defined in KRS 11A.201(5)(a), see below) between the beneficiary (or any other person listed in (ii) above) and any agent or public servant of the CED, any member of any board or authority within or attached to that Cabinet, or any other public servant involved in the negotiation of the economic incentive package.</t>
    </r>
  </si>
  <si>
    <t>Your application or request will not be processed until this form is filed.  CED will file copies of this form with the Executive Branch Ethics Commission pursuant to KRS 11A.233(2).</t>
  </si>
  <si>
    <t>1) Beneficiary, agent or employee of the beneficiary; and</t>
  </si>
  <si>
    <t>Beneficiary's Legal Name</t>
  </si>
  <si>
    <t>Type(s) of Economic Incentive Package(s):</t>
  </si>
  <si>
    <t>Please identify all employees or agents of the Beneficiary who have acted on behalf of the Beneficiary in its dealings with the CED or any board or authority within or attached to the CED in regard to the above incentive package:</t>
  </si>
  <si>
    <t>Have any of the employees or agents of the Beneficiary had any "financial transactions" (as defined above) with a CED agent, employee, or a board or agency attached to CED or any other public servant involved in the negotiation of any economic incentive package?</t>
  </si>
  <si>
    <t>DisclQuestion</t>
  </si>
  <si>
    <t>If yes, please detail any "financial transactions" (as defined above) between the Beneficiary (or any other person listed as an employee or agent of the Beneficiary) and (i) any agent or public servant of the CED, (ii) any member of any board or authority within or attached to that Cabinet, or (iii) any other public servant involved in the negotiation of the economic incentive package:</t>
  </si>
  <si>
    <t>Name of Beneficiary (agent or employee)</t>
  </si>
  <si>
    <t>Name of CED (agent, employee, or board/authority member)</t>
  </si>
  <si>
    <t>Name of Other Public Servant</t>
  </si>
  <si>
    <t>Description of Financial Transaction</t>
  </si>
  <si>
    <t>TRANSACTION 1</t>
  </si>
  <si>
    <t>TRANSACTION 2</t>
  </si>
  <si>
    <t>TRANSACTION 3</t>
  </si>
  <si>
    <t>The undersigned, a duly authorized representative of the Beneficiary listed above, hereby certifies that the information set forth in this Economic Incentive Disclosure Statement has been reviewed, and is true and correct to the best of the knowledge of the undersigned.</t>
  </si>
  <si>
    <t>Beneficiary is the:</t>
  </si>
  <si>
    <t>DisclBeneficiary</t>
  </si>
  <si>
    <t>Applicant</t>
  </si>
  <si>
    <t>Affiliate of Applicant</t>
  </si>
  <si>
    <t>KY</t>
  </si>
  <si>
    <t>Company or Individual Name</t>
  </si>
  <si>
    <t>Date of Birth</t>
  </si>
  <si>
    <t>Publicly Traded</t>
  </si>
  <si>
    <r>
      <t xml:space="preserve">Please identify all owners of the company with 20% or more interest in the company, including parent companies for subsidiaries.  </t>
    </r>
    <r>
      <rPr>
        <u/>
        <sz val="10"/>
        <rFont val="Arial"/>
        <family val="2"/>
      </rPr>
      <t>If owners are legal entities, please identify the officers serving on the board of directors, management committee of the applicant or other governing body or appropriate principals with governing oversight of the applicant entity and provide the requested information.</t>
    </r>
    <r>
      <rPr>
        <sz val="10"/>
        <rFont val="Arial"/>
        <family val="2"/>
      </rPr>
      <t xml:space="preserve"> The Cabinet may run a background check on any individuals identified.  If necessary, please submit listing on a separate document.  </t>
    </r>
  </si>
  <si>
    <r>
      <rPr>
        <i/>
        <sz val="10"/>
        <rFont val="Arial"/>
        <family val="2"/>
      </rPr>
      <t>For Electronic Signature</t>
    </r>
    <r>
      <rPr>
        <sz val="10"/>
        <rFont val="Arial"/>
        <family val="2"/>
      </rPr>
      <t>:</t>
    </r>
    <r>
      <rPr>
        <sz val="10"/>
        <rFont val="Arial"/>
        <family val="2"/>
      </rPr>
      <t xml:space="preserve">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t>
    </r>
  </si>
  <si>
    <r>
      <rPr>
        <i/>
        <sz val="10"/>
        <rFont val="Arial"/>
        <family val="2"/>
      </rPr>
      <t>For Electronic Signature</t>
    </r>
    <r>
      <rPr>
        <sz val="10"/>
        <rFont val="Arial"/>
        <family val="2"/>
      </rPr>
      <t>: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t>
    </r>
  </si>
  <si>
    <r>
      <t>NOTE:</t>
    </r>
    <r>
      <rPr>
        <sz val="10"/>
        <rFont val="Arial"/>
        <family val="2"/>
      </rPr>
      <t xml:space="preserve">  For purposes of KRS 11A.201(5)(a), the definition of "financial transaction" is activity conducted or undertaken for profit, not available to the general public on the same terms, that arises from the joint ownership, the ownership, or part ownership in common, of any real or personal property or any commercial or business enterprise of whatever form between:</t>
    </r>
  </si>
  <si>
    <t>2) CED agent, employee, member of board or authority attached to CED, or other public servant involved in the negotiation of any incentive package.</t>
  </si>
  <si>
    <t>Is the applicant registered and in good standing with the Kentucky Secretary of State?</t>
  </si>
  <si>
    <t>SOS</t>
  </si>
  <si>
    <t xml:space="preserve">     The undersigned, on behalf of the applicant, acknowledges that information contained within the application and its attachments may be subject to public disclosure to the extent required by law pursuant to any request made under the Kentucky Open Records Act contained in Chapter 61 of the Kentucky Revised Statutes.  Notwithstanding the above, except as otherwise agreed to by the applicant in writing, no confidential or proprietary application information shall be disclosed if properly excluded from disclosure under KRS 61.878 (as determined by the Authority, the Kentucky Attorney General or court of competent jurisdiction).  Information reported to the Cabinet or the Authority with regard to employment numbers, average wages, investment, eligible costs, approved costs and other information as required by an incentive agreement shall be available for public disclosure.</t>
  </si>
  <si>
    <t xml:space="preserve">     In addition, the undersigned, on behalf of the applicant, acknowledges and grants permission to the Authority to share any and all information contained within the application and its attachments with appropriate state agencies, local jurisdiction(s) and contracted consultants to determine the feasibility and potential impacts associated with the project for which incentives are sought.</t>
  </si>
  <si>
    <t>Email addresses for ownership individuals listed above</t>
  </si>
  <si>
    <t>Current Residence City</t>
  </si>
  <si>
    <t>Unincorporated Nonprofit Association</t>
  </si>
  <si>
    <t>Nonprofit corporation</t>
  </si>
  <si>
    <t>Plan to Engage in</t>
  </si>
  <si>
    <t>Qualified Business Activity</t>
  </si>
  <si>
    <t>CurrentStatus</t>
  </si>
  <si>
    <t>Currently Engaged in</t>
  </si>
  <si>
    <t>Committed</t>
  </si>
  <si>
    <t>Received</t>
  </si>
  <si>
    <t>FS Status 1</t>
  </si>
  <si>
    <t>FS Status 7</t>
  </si>
  <si>
    <t>FS Status 6</t>
  </si>
  <si>
    <t>FS Status 5</t>
  </si>
  <si>
    <t>FS Status 4</t>
  </si>
  <si>
    <t>FS Status 3</t>
  </si>
  <si>
    <t>FS Status 2</t>
  </si>
  <si>
    <t>Attachments Received:</t>
  </si>
  <si>
    <t>OOE Approval</t>
  </si>
  <si>
    <t>Innovation Network Office</t>
  </si>
  <si>
    <t>Requested</t>
  </si>
  <si>
    <t>4)</t>
  </si>
  <si>
    <t xml:space="preserve">6 Digit NAICS Code </t>
  </si>
  <si>
    <t>Salutation</t>
  </si>
  <si>
    <t>Mr.</t>
  </si>
  <si>
    <t>Mrs.</t>
  </si>
  <si>
    <t>Ms.</t>
  </si>
  <si>
    <t>Dr.</t>
  </si>
  <si>
    <t>Prof</t>
  </si>
  <si>
    <t>Sir</t>
  </si>
  <si>
    <r>
      <rPr>
        <b/>
        <sz val="10"/>
        <rFont val="Arial"/>
        <family val="2"/>
      </rPr>
      <t>Answer Yes or No:</t>
    </r>
    <r>
      <rPr>
        <sz val="10"/>
        <rFont val="Arial"/>
        <family val="2"/>
      </rPr>
      <t xml:space="preserve"> Is the applicant or its owner publicly traded?</t>
    </r>
  </si>
  <si>
    <t>Email</t>
  </si>
  <si>
    <t>Mailing Address</t>
  </si>
  <si>
    <t>Sole Proprietorship</t>
  </si>
  <si>
    <t>Legal Business Name</t>
  </si>
  <si>
    <t>County Where Project will be Located</t>
  </si>
  <si>
    <t>STATEMENT</t>
  </si>
  <si>
    <t>ATTACHMENT A - INCENTIVE DISCLOSURE</t>
  </si>
  <si>
    <t>Kentucky Cabinet for Economic Development
Office of Entrepreneurship
Old State Capitol Annex
300 West Broadway
Frankfort, Kentucky  40601
(502) 564-7670</t>
  </si>
  <si>
    <t>REQUIRED DOCUMENTS</t>
  </si>
  <si>
    <t>Kentucky Small Business Innovation Research (SBIR)</t>
  </si>
  <si>
    <t>and Small Business Technology Transfer (STTR)</t>
  </si>
  <si>
    <t>Matching Funds Program</t>
  </si>
  <si>
    <t xml:space="preserve">The federal award letter or fully executed contract of the Phase I, Phase II, or Fast-Track award as applicable from the federal agency.  If located outside of Kentucky, Phase II awardees shall provide documentation from the federal funding agency acknowledging the applicant's physical move of its principal place of business to Kentucky, and transferring the award to Kentucky to the Kentucky-based applicant within 90 days of the award effective date.  </t>
  </si>
  <si>
    <t>Applicants shall also provide documentation on the unspent balance of the federal grant fund balance as of the date the Kentucky SBIR-STTR Matching Funds Program application is submitted.  This will be used to determine the maximum amount of the Kentucky SBIR-STTR matching funds grant.</t>
  </si>
  <si>
    <t>6)</t>
  </si>
  <si>
    <t>7)</t>
  </si>
  <si>
    <t>8)</t>
  </si>
  <si>
    <t xml:space="preserve"> Proposal Narrative</t>
  </si>
  <si>
    <t xml:space="preserve"> Federal Award Letter</t>
  </si>
  <si>
    <t>Office of Entrepreneurship Contact</t>
  </si>
  <si>
    <t>Financial Services Contact</t>
  </si>
  <si>
    <t xml:space="preserve">Small Business Innovation Research - Small Business Technology Transfer (SBIR-STTR) Matching Funds Program </t>
  </si>
  <si>
    <t xml:space="preserve">For Phase II applications, the applicant shall provide written documentation of commitments and/or receipt of Private Investment (see Private Investment definition in SBIR/STTR Guidelines), or adequate documentation of outside revenue. </t>
  </si>
  <si>
    <r>
      <t xml:space="preserve">If you are locating or expanding a business in Kentucky and are interested in incentives, you must notify the Office of Entrepreneurship within the Kentucky Cabinet for Economic Development.  A project manager will be assigned to assist you with your project and determine the incentives for which the project may qualify.  </t>
    </r>
    <r>
      <rPr>
        <u/>
        <sz val="10"/>
        <rFont val="Arial"/>
        <family val="2"/>
      </rPr>
      <t>No applications will receive consideration without the signature of an agent of the Cabinet</t>
    </r>
    <r>
      <rPr>
        <sz val="10"/>
        <rFont val="Arial"/>
        <family val="2"/>
      </rPr>
      <t xml:space="preserve">.   </t>
    </r>
  </si>
  <si>
    <t>SBIR-STTR PROJECT INFORMATION</t>
  </si>
  <si>
    <t>Administrative Official</t>
  </si>
  <si>
    <t>Principal Investigator</t>
  </si>
  <si>
    <t>SIGNATURES</t>
  </si>
  <si>
    <t>GRAND TOTAL (A + B + C + D + E + F)</t>
  </si>
  <si>
    <t>Total Cost</t>
  </si>
  <si>
    <t>Description</t>
  </si>
  <si>
    <t>Trip Description</t>
  </si>
  <si>
    <t>Type</t>
  </si>
  <si>
    <t>Institution / Service Provider</t>
  </si>
  <si>
    <t>D. EXTERNAL SERVICES</t>
  </si>
  <si>
    <t>Unit Cost</t>
  </si>
  <si>
    <t># Units</t>
  </si>
  <si>
    <t>Item</t>
  </si>
  <si>
    <t>C. SUPPLIES</t>
  </si>
  <si>
    <t>Not to exceed $25k for phase I, and $100k for phase II</t>
  </si>
  <si>
    <t>Unit Price</t>
  </si>
  <si>
    <t>B. EQUIPMENT</t>
  </si>
  <si>
    <t>Fringe</t>
  </si>
  <si>
    <t>Charged Salary</t>
  </si>
  <si>
    <t>Base Salary</t>
  </si>
  <si>
    <t>Effort (hours)</t>
  </si>
  <si>
    <t>Role</t>
  </si>
  <si>
    <t>A. PERSONNEL</t>
  </si>
  <si>
    <t>KY SBIR/STTR Matching Funds Program</t>
  </si>
  <si>
    <t>Remaining</t>
  </si>
  <si>
    <t>All applicants should familiarize themselves with the information regarding the incentive programs for which application is made as well as other applicable program statutory requirements.  Information regarding the SBIR/STTR Matching Funds Program can be found at:</t>
  </si>
  <si>
    <t>The applicant should thoroughly review the SBIR/STTR Guidelines, available at the website listed above, prior to submitting an application.</t>
  </si>
  <si>
    <t xml:space="preserve">A summary of the project supported by the federal Phase I or Phase II SBIR/STTR grant (maximum 6 pages). </t>
  </si>
  <si>
    <t>Certification of Application (Certification tab of this application).</t>
  </si>
  <si>
    <t>Incentive Disclosure (Disclosure tab of this application).</t>
  </si>
  <si>
    <t>Budget (Budget Template tab of this application).</t>
  </si>
  <si>
    <t xml:space="preserve">  Primary Contact Person</t>
  </si>
  <si>
    <t>Legal Contact</t>
  </si>
  <si>
    <t>www.kyinnovation.com/sbir-sttr-funding-and-match</t>
  </si>
  <si>
    <t xml:space="preserve">Federal Grant Agency </t>
  </si>
  <si>
    <t>FedAgency</t>
  </si>
  <si>
    <t>USDA</t>
  </si>
  <si>
    <t>DOD</t>
  </si>
  <si>
    <t>DOEd</t>
  </si>
  <si>
    <t>DOE</t>
  </si>
  <si>
    <t>HHS</t>
  </si>
  <si>
    <t>DHS</t>
  </si>
  <si>
    <t>DOT</t>
  </si>
  <si>
    <t>EPA</t>
  </si>
  <si>
    <t>NASA</t>
  </si>
  <si>
    <t>NSF</t>
  </si>
  <si>
    <t>DOC</t>
  </si>
  <si>
    <t xml:space="preserve">Federal Sub-Agency (Navy, NIH, etc.) </t>
  </si>
  <si>
    <t>Federal Award Type</t>
  </si>
  <si>
    <t>AwardType</t>
  </si>
  <si>
    <t>SBIR Phase I</t>
  </si>
  <si>
    <t>SBIR Phase II</t>
  </si>
  <si>
    <t>SBIR Phase II Fasttrack</t>
  </si>
  <si>
    <t>STTR Phase I</t>
  </si>
  <si>
    <t>STTR Phase II</t>
  </si>
  <si>
    <t>STTR Phase II Fastrack</t>
  </si>
  <si>
    <t xml:space="preserve">Federal Project Timeline (Months) </t>
  </si>
  <si>
    <t>Federal Project Title</t>
  </si>
  <si>
    <t xml:space="preserve"> Phase </t>
  </si>
  <si>
    <t>#1/Row 43</t>
  </si>
  <si>
    <t>#2/Row 44</t>
  </si>
  <si>
    <t>#3/Row 45</t>
  </si>
  <si>
    <t>#4/Row 46</t>
  </si>
  <si>
    <t>#5/Row 47</t>
  </si>
  <si>
    <t>PROJECT LOCATION, PRINCIPAL PLACE OF BUSINESS, AND CONTACTS</t>
  </si>
  <si>
    <t>Federal Grant Amount</t>
  </si>
  <si>
    <t xml:space="preserve"> Unspent balance of federal grant as of application submission date</t>
  </si>
  <si>
    <t>FEDERAL GRANT AWARD</t>
  </si>
  <si>
    <t>KENTUCKY PROJECT MATCH</t>
  </si>
  <si>
    <t>$ amount of Kentucky match funds requested</t>
  </si>
  <si>
    <t xml:space="preserve">State Project Timeline (Months) </t>
  </si>
  <si>
    <t xml:space="preserve"> Document Federal Balance</t>
  </si>
  <si>
    <t xml:space="preserve"> Federal Project Summary</t>
  </si>
  <si>
    <t xml:space="preserve"> Document </t>
  </si>
  <si>
    <t xml:space="preserve"> Commitments</t>
  </si>
  <si>
    <t>5)</t>
  </si>
  <si>
    <t xml:space="preserve">Project Start Date: </t>
  </si>
  <si>
    <t xml:space="preserve">Project End Date: </t>
  </si>
  <si>
    <t>Budget Template</t>
  </si>
  <si>
    <t xml:space="preserve">Company Name: </t>
  </si>
  <si>
    <t>Total Personnel</t>
  </si>
  <si>
    <t>Total Equipment</t>
  </si>
  <si>
    <t>Total Supplies</t>
  </si>
  <si>
    <t>Used:</t>
  </si>
  <si>
    <t>Total from</t>
  </si>
  <si>
    <t>Previous</t>
  </si>
  <si>
    <t>Requests</t>
  </si>
  <si>
    <t>Budget</t>
  </si>
  <si>
    <t>Projected</t>
  </si>
  <si>
    <t xml:space="preserve">Fringe Rate: </t>
  </si>
  <si>
    <t>Fringe rate not to exceed 30%</t>
  </si>
  <si>
    <t>F. TRAVEL</t>
  </si>
  <si>
    <t>E. OFFICE &amp; OTHER EXPENSES</t>
  </si>
  <si>
    <t>Federal Grant Award Letter Date</t>
  </si>
  <si>
    <t xml:space="preserve">At least 51% of full-time employees must be KY residents AND at least 51% of gross payroll must be paid to KY residents </t>
  </si>
  <si>
    <t>Subaward indirect/overhead limited to max of 10%</t>
  </si>
  <si>
    <t xml:space="preserve">   Is applicant currently a Kentucky-based business (see Guidelines for KY-based definition)?</t>
  </si>
  <si>
    <t>Applicants for Phase I matching funds must show evidence of intent to pursue a Phase II federal grant for this project; must not have already received notification of a follow-on Phase II award; and must not have received notification that a federal Phase II application for this project will not be awarded.  Does your application meet ALL of these requirements?</t>
  </si>
  <si>
    <t>Applicants for Phase II Year 2 matching funds require additional non-federal capital (e.g., investment, bank, owner financing, revenue).  Match funds can be awarded in a ratio of 5:1 (state:private), not to exceed Phase II match program funding caps.  The federal Phase II grant must be in active status as of the date this application is submitted.  Does your application meet ALL of these requirements?</t>
  </si>
  <si>
    <t>Applicants for Phase II Year 1 matching funds require additional non-federal capital (e.g., investment, bank, owner financing, revenue).  Match funds can be awarded in a ratio of 10:1 (state:private), not to exceed Phase II match program funding caps.  The federal Phase II grant must be in active status as of the date this application is submitted.  Does your application meet ALL of these requirements?</t>
  </si>
  <si>
    <t>Applicants for Phase IIb matching funds require additional non-federal capital (e.g., investment, bank, owner financing, revenue).  Match funds can be awarded in a ratio of 1:1 (state:private), not to exceed Phase II match program funding caps.  The federal Phase II grant must be in active status as of the date this application is submitted.  Does your application meet ALL of these requirements?</t>
  </si>
  <si>
    <t>Based on date entered, you must submit this matching funds</t>
  </si>
  <si>
    <t>grant application to KY Innovation no later than</t>
  </si>
  <si>
    <t xml:space="preserve">Based on fed grant amount, unspent balance &amp; phase, maximum match funds amount you can request: </t>
  </si>
  <si>
    <t xml:space="preserve">Travel not to exceed 3% of total costs for Phase I or 2% of Phase II or Fasttrack without special approval </t>
  </si>
  <si>
    <t>Equipment not to exceed $25K for Phase I and $100K for Phase II without special approval</t>
  </si>
  <si>
    <t xml:space="preserve">Reimbursement Period Start Date: </t>
  </si>
  <si>
    <t>Reimbursement Period End Date</t>
  </si>
  <si>
    <t>Reimbursement Worksheet</t>
  </si>
  <si>
    <t xml:space="preserve">Reimbursement #: </t>
  </si>
  <si>
    <t>Allocation</t>
  </si>
  <si>
    <t>Total  Cost</t>
  </si>
  <si>
    <t>Enter salary and fringe in columns C and D to obtain the total calculated personnel cost.  For all other cost categories below, enter the appropriate cost in the Total Cost column (column E).</t>
  </si>
  <si>
    <t xml:space="preserve"> </t>
  </si>
  <si>
    <t>Development Cabinet staff use only.  Do</t>
  </si>
  <si>
    <t>not enter or alter data in these columns.</t>
  </si>
  <si>
    <t>Columns P-AA are for Economic</t>
  </si>
  <si>
    <t>sbir@kyinnovation.com.</t>
  </si>
  <si>
    <t>The preferred method for submitting an application and attachments is via email to</t>
  </si>
  <si>
    <t>Even if you choose to mail your application to the address below, email a copy of the application (in Excel</t>
  </si>
  <si>
    <t xml:space="preserve">format) to </t>
  </si>
  <si>
    <t>Rev 8/2019</t>
  </si>
  <si>
    <t xml:space="preserve">To be eligible for this program, applicants must have been awarded a federal SBIR/STTR Phase I, Phase II or Fast-Track grant that is consistent with one or more of the five research and development focus areas as revised in the Kentucky Science and Innovation Strategy.  Select from the picklist below the focus area that most accurately describes your SBIR/STTR project. </t>
  </si>
  <si>
    <t>Agriculture and Bioscience</t>
  </si>
  <si>
    <t>Energy and Environmental Technologies</t>
  </si>
  <si>
    <t>Human Health and Personalized Medicine</t>
  </si>
  <si>
    <t>Information Technology and New Media</t>
  </si>
  <si>
    <t>Materials Science and Advanced Manufacturing</t>
  </si>
  <si>
    <t>R &amp; D Focus Area (select from list)</t>
  </si>
  <si>
    <t>In the space below, provide a one paragraph summary of your project's focus area</t>
  </si>
  <si>
    <t>RESEARCH AND DEVELOPMENT FOCUS AREA INFORMATION</t>
  </si>
  <si>
    <t>Written proposal narrative (maximum of 10 pages for Phase I; maximum of 20 pages for Phase II and equivalent).  See the SBIR/STTR Application Instructions &amp; Guidelines at the web page listed above for narrative requirements.</t>
  </si>
  <si>
    <t xml:space="preserve">Disbursed to Date </t>
  </si>
  <si>
    <t xml:space="preserve">Balance </t>
  </si>
  <si>
    <t>Approved Cost</t>
  </si>
  <si>
    <t>Final</t>
  </si>
  <si>
    <t>FINAL</t>
  </si>
  <si>
    <t xml:space="preserve">Reimbursement? </t>
  </si>
  <si>
    <t>Final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</si>
</sst>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409]mmmm\ d\,\ yyyy;@"/>
    <numFmt numFmtId="165" formatCode="0.0%"/>
    <numFmt numFmtId="166" formatCode="00000"/>
    <numFmt numFmtId="167" formatCode="&quot;$&quot;#,##0"/>
    <numFmt numFmtId="168" formatCode="&quot;$&quot;#,##0.00"/>
    <numFmt numFmtId="169" formatCode="0.00000%"/>
    <numFmt numFmtId="170" formatCode="mm/dd/yy;@"/>
    <numFmt numFmtId="171" formatCode="0.0000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u/>
      <sz val="10"/>
      <color indexed="12"/>
      <name val="Arial"/>
      <family val="2"/>
    </font>
    <font>
      <b/>
      <sz val="10"/>
      <name val="Arial"/>
      <family val="2"/>
    </font>
    <font>
      <b/>
      <u/>
      <sz val="10"/>
      <name val="Arial"/>
      <family val="2"/>
    </font>
    <font>
      <i/>
      <sz val="10"/>
      <name val="Arial"/>
      <family val="2"/>
    </font>
    <font>
      <b/>
      <sz val="12"/>
      <name val="Arial"/>
      <family val="2"/>
    </font>
    <font>
      <u/>
      <sz val="10"/>
      <name val="Arial"/>
      <family val="2"/>
    </font>
    <font>
      <i/>
      <sz val="9"/>
      <name val="Arial"/>
      <family val="2"/>
    </font>
    <font>
      <sz val="24"/>
      <name val="Arial"/>
      <family val="2"/>
    </font>
    <font>
      <sz val="9"/>
      <name val="Arial"/>
      <family val="2"/>
    </font>
    <font>
      <b/>
      <u/>
      <sz val="10"/>
      <color indexed="12"/>
      <name val="Arial"/>
      <family val="2"/>
    </font>
    <font>
      <sz val="11"/>
      <color indexed="8"/>
      <name val="Calibri"/>
      <family val="2"/>
    </font>
    <font>
      <b/>
      <sz val="11"/>
      <color indexed="8"/>
      <name val="Calibri"/>
      <family val="2"/>
    </font>
    <font>
      <sz val="12"/>
      <name val="Arial"/>
      <family val="2"/>
    </font>
    <font>
      <sz val="10"/>
      <color indexed="8"/>
      <name val="Calibri"/>
      <family val="2"/>
    </font>
    <font>
      <b/>
      <sz val="12"/>
      <color indexed="8"/>
      <name val="Calibri"/>
      <family val="2"/>
    </font>
    <font>
      <sz val="12"/>
      <color indexed="8"/>
      <name val="Calibri"/>
      <family val="2"/>
    </font>
    <font>
      <sz val="9"/>
      <color indexed="81"/>
      <name val="Tahoma"/>
      <family val="2"/>
    </font>
    <font>
      <sz val="11"/>
      <color theme="1"/>
      <name val="Calibri"/>
      <family val="2"/>
      <scheme val="minor"/>
    </font>
    <font>
      <b/>
      <sz val="11"/>
      <color theme="1"/>
      <name val="Calibri"/>
      <family val="2"/>
      <scheme val="minor"/>
    </font>
    <font>
      <b/>
      <sz val="10"/>
      <color rgb="FFFF0000"/>
      <name val="Arial"/>
      <family val="2"/>
    </font>
    <font>
      <sz val="11"/>
      <name val="Calibri"/>
      <family val="2"/>
      <scheme val="minor"/>
    </font>
    <font>
      <b/>
      <sz val="11"/>
      <color rgb="FFFF0000"/>
      <name val="Calibri"/>
      <family val="2"/>
      <scheme val="minor"/>
    </font>
    <font>
      <b/>
      <sz val="9"/>
      <color rgb="FFFF0000"/>
      <name val="Arial"/>
      <family val="2"/>
    </font>
    <font>
      <b/>
      <sz val="9"/>
      <name val="Arial"/>
      <family val="2"/>
    </font>
    <font>
      <sz val="10"/>
      <color theme="1"/>
      <name val="Calibri"/>
      <family val="2"/>
      <scheme val="minor"/>
    </font>
    <font>
      <b/>
      <sz val="16"/>
      <name val="Arial"/>
      <family val="2"/>
    </font>
    <font>
      <b/>
      <sz val="10"/>
      <color theme="1"/>
      <name val="Calibri"/>
      <family val="2"/>
      <scheme val="minor"/>
    </font>
    <font>
      <b/>
      <sz val="12"/>
      <color theme="1"/>
      <name val="Calibri"/>
      <family val="2"/>
      <scheme val="minor"/>
    </font>
    <font>
      <b/>
      <sz val="20"/>
      <color theme="1"/>
      <name val="Calibri"/>
      <family val="2"/>
      <scheme val="minor"/>
    </font>
    <font>
      <b/>
      <sz val="10"/>
      <color indexed="8"/>
      <name val="Calibri"/>
      <family val="2"/>
    </font>
    <font>
      <b/>
      <sz val="12"/>
      <color rgb="FFFF0000"/>
      <name val="Calibri"/>
      <family val="2"/>
      <scheme val="minor"/>
    </font>
    <font>
      <b/>
      <sz val="9"/>
      <color indexed="8"/>
      <name val="Calibri"/>
      <family val="2"/>
    </font>
    <font>
      <b/>
      <sz val="9"/>
      <color theme="1"/>
      <name val="Calibri"/>
      <family val="2"/>
      <scheme val="minor"/>
    </font>
    <font>
      <b/>
      <sz val="14"/>
      <color rgb="FFFF0000"/>
      <name val="Arial"/>
      <family val="2"/>
    </font>
  </fonts>
  <fills count="13">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right/>
      <top/>
      <bottom style="double">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5">
    <xf numFmtId="0" fontId="0" fillId="0" borderId="0"/>
    <xf numFmtId="0" fontId="13" fillId="0" borderId="0" applyNumberFormat="0" applyFill="0" applyBorder="0" applyAlignment="0" applyProtection="0">
      <alignment vertical="top"/>
      <protection locked="0"/>
    </xf>
    <xf numFmtId="0" fontId="12" fillId="0" borderId="0"/>
    <xf numFmtId="0" fontId="30" fillId="0" borderId="0"/>
    <xf numFmtId="9" fontId="23" fillId="0" borderId="0" applyFont="0" applyFill="0" applyBorder="0" applyAlignment="0" applyProtection="0"/>
  </cellStyleXfs>
  <cellXfs count="457">
    <xf numFmtId="0" fontId="0" fillId="0" borderId="0" xfId="0"/>
    <xf numFmtId="0" fontId="0" fillId="0" borderId="1" xfId="0" applyBorder="1"/>
    <xf numFmtId="0" fontId="11" fillId="0" borderId="0" xfId="0" applyFont="1"/>
    <xf numFmtId="0" fontId="12" fillId="0" borderId="0" xfId="0" applyFont="1"/>
    <xf numFmtId="0" fontId="0" fillId="2" borderId="0" xfId="0" applyFill="1"/>
    <xf numFmtId="0" fontId="15" fillId="0" borderId="0" xfId="0" applyFont="1"/>
    <xf numFmtId="0" fontId="16" fillId="2" borderId="0" xfId="0" applyFont="1" applyFill="1" applyBorder="1" applyAlignment="1"/>
    <xf numFmtId="0" fontId="0" fillId="2" borderId="0" xfId="0" applyFill="1" applyBorder="1" applyAlignment="1">
      <alignment wrapText="1"/>
    </xf>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0" xfId="0" applyFill="1" applyBorder="1" applyAlignment="1">
      <alignment horizontal="right"/>
    </xf>
    <xf numFmtId="0" fontId="0" fillId="2" borderId="5" xfId="0" applyFill="1" applyBorder="1"/>
    <xf numFmtId="0" fontId="16" fillId="2" borderId="0" xfId="0" applyFont="1" applyFill="1" applyBorder="1"/>
    <xf numFmtId="0" fontId="0" fillId="2" borderId="6" xfId="0" applyFill="1" applyBorder="1"/>
    <xf numFmtId="0" fontId="0" fillId="2" borderId="5" xfId="0" applyFill="1" applyBorder="1" applyAlignment="1">
      <alignment wrapText="1"/>
    </xf>
    <xf numFmtId="0" fontId="0" fillId="2" borderId="7" xfId="0" applyFill="1" applyBorder="1"/>
    <xf numFmtId="0" fontId="0" fillId="2" borderId="8" xfId="0" applyFill="1" applyBorder="1"/>
    <xf numFmtId="0" fontId="17" fillId="0" borderId="0" xfId="0" applyFont="1"/>
    <xf numFmtId="0" fontId="0" fillId="0" borderId="1" xfId="0" applyBorder="1" applyProtection="1">
      <protection locked="0"/>
    </xf>
    <xf numFmtId="0" fontId="0" fillId="0" borderId="1" xfId="0" applyBorder="1" applyAlignment="1" applyProtection="1">
      <alignment vertical="top" wrapText="1"/>
      <protection locked="0"/>
    </xf>
    <xf numFmtId="165"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9" xfId="0" applyBorder="1" applyAlignment="1" applyProtection="1">
      <alignment horizontal="center" wrapText="1"/>
      <protection locked="0"/>
    </xf>
    <xf numFmtId="0" fontId="0" fillId="0" borderId="0" xfId="0" applyAlignment="1">
      <alignment wrapText="1"/>
    </xf>
    <xf numFmtId="0" fontId="0" fillId="0" borderId="0" xfId="0" applyAlignment="1">
      <alignment horizontal="centerContinuous"/>
    </xf>
    <xf numFmtId="0" fontId="17" fillId="0" borderId="0" xfId="0" applyFont="1" applyAlignment="1">
      <alignment horizontal="centerContinuous"/>
    </xf>
    <xf numFmtId="0" fontId="0" fillId="0" borderId="0" xfId="0" applyAlignment="1">
      <alignment vertical="top" wrapText="1"/>
    </xf>
    <xf numFmtId="0" fontId="18" fillId="0" borderId="0" xfId="0" applyFont="1"/>
    <xf numFmtId="0" fontId="16" fillId="0" borderId="0" xfId="0" applyFont="1"/>
    <xf numFmtId="0" fontId="0" fillId="3" borderId="0" xfId="0" applyFill="1"/>
    <xf numFmtId="0" fontId="0" fillId="4" borderId="0" xfId="0" applyFill="1" applyBorder="1"/>
    <xf numFmtId="0" fontId="15" fillId="4" borderId="11" xfId="0" applyFont="1" applyFill="1" applyBorder="1"/>
    <xf numFmtId="0" fontId="0" fillId="4" borderId="12" xfId="0" applyFill="1" applyBorder="1"/>
    <xf numFmtId="0" fontId="0" fillId="4" borderId="13" xfId="0" applyFill="1" applyBorder="1"/>
    <xf numFmtId="0" fontId="0" fillId="4" borderId="14" xfId="0" applyFill="1" applyBorder="1"/>
    <xf numFmtId="0" fontId="0" fillId="4" borderId="15" xfId="0" applyFill="1" applyBorder="1"/>
    <xf numFmtId="0" fontId="0" fillId="4" borderId="16" xfId="0" applyFill="1" applyBorder="1"/>
    <xf numFmtId="0" fontId="0" fillId="4" borderId="17" xfId="0" applyFill="1" applyBorder="1"/>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15" fillId="3" borderId="0" xfId="0" applyFont="1" applyFill="1"/>
    <xf numFmtId="0" fontId="18" fillId="2" borderId="0" xfId="0" applyFont="1" applyFill="1" applyBorder="1" applyAlignment="1" applyProtection="1"/>
    <xf numFmtId="0" fontId="0" fillId="2" borderId="8"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4" borderId="18" xfId="0" applyFill="1" applyBorder="1"/>
    <xf numFmtId="0" fontId="0" fillId="3" borderId="0" xfId="0" applyFill="1" applyBorder="1"/>
    <xf numFmtId="0" fontId="15" fillId="3" borderId="0" xfId="0" applyFont="1" applyFill="1" applyBorder="1"/>
    <xf numFmtId="0" fontId="0" fillId="0" borderId="0" xfId="0" applyAlignment="1"/>
    <xf numFmtId="0" fontId="0" fillId="0" borderId="0" xfId="0" applyFill="1" applyBorder="1"/>
    <xf numFmtId="0" fontId="0" fillId="2" borderId="4" xfId="0" applyFill="1" applyBorder="1" applyAlignment="1">
      <alignment wrapText="1"/>
    </xf>
    <xf numFmtId="0" fontId="0" fillId="2" borderId="10" xfId="0" applyFill="1" applyBorder="1" applyAlignment="1">
      <alignment wrapText="1"/>
    </xf>
    <xf numFmtId="0" fontId="0" fillId="2" borderId="8" xfId="0" applyFill="1" applyBorder="1" applyAlignment="1">
      <alignment wrapText="1"/>
    </xf>
    <xf numFmtId="0" fontId="20" fillId="0" borderId="1" xfId="0" applyFont="1" applyBorder="1" applyAlignment="1" applyProtection="1">
      <alignment horizontal="center" vertical="top"/>
      <protection locked="0"/>
    </xf>
    <xf numFmtId="0" fontId="0" fillId="2" borderId="19" xfId="0" applyFill="1" applyBorder="1" applyAlignment="1">
      <alignment wrapText="1"/>
    </xf>
    <xf numFmtId="0" fontId="0" fillId="2" borderId="20" xfId="0" applyFill="1" applyBorder="1" applyAlignment="1">
      <alignment wrapText="1"/>
    </xf>
    <xf numFmtId="0" fontId="12" fillId="0" borderId="1" xfId="0" applyFont="1" applyBorder="1"/>
    <xf numFmtId="0" fontId="10" fillId="0" borderId="0" xfId="0" applyFont="1"/>
    <xf numFmtId="0" fontId="13" fillId="2" borderId="2" xfId="1" applyFill="1" applyBorder="1" applyAlignment="1" applyProtection="1">
      <alignment horizontal="right"/>
    </xf>
    <xf numFmtId="0" fontId="10" fillId="0" borderId="1" xfId="0" applyFont="1" applyBorder="1" applyAlignment="1" applyProtection="1">
      <alignment horizontal="center" wrapText="1"/>
    </xf>
    <xf numFmtId="0" fontId="10" fillId="0" borderId="21" xfId="0" applyFont="1" applyBorder="1" applyAlignment="1" applyProtection="1">
      <alignment horizontal="center" wrapText="1"/>
    </xf>
    <xf numFmtId="0" fontId="10" fillId="0" borderId="19" xfId="0" applyFont="1" applyBorder="1" applyAlignment="1" applyProtection="1">
      <alignment horizontal="center" wrapText="1"/>
    </xf>
    <xf numFmtId="0" fontId="14" fillId="4" borderId="17" xfId="0" applyFont="1" applyFill="1" applyBorder="1" applyAlignment="1">
      <alignment horizontal="center"/>
    </xf>
    <xf numFmtId="0" fontId="12" fillId="0" borderId="0" xfId="2"/>
    <xf numFmtId="0" fontId="11" fillId="0" borderId="0" xfId="2" applyFont="1"/>
    <xf numFmtId="0" fontId="12" fillId="3" borderId="0" xfId="2" applyFill="1"/>
    <xf numFmtId="0" fontId="15" fillId="3" borderId="0" xfId="2" applyFont="1" applyFill="1"/>
    <xf numFmtId="0" fontId="12" fillId="2" borderId="4" xfId="0" applyFont="1" applyFill="1" applyBorder="1" applyAlignment="1" applyProtection="1"/>
    <xf numFmtId="0" fontId="21" fillId="2" borderId="8" xfId="0" applyFont="1" applyFill="1" applyBorder="1" applyAlignment="1">
      <alignment wrapText="1"/>
    </xf>
    <xf numFmtId="0" fontId="21" fillId="2" borderId="10" xfId="0" applyFont="1" applyFill="1" applyBorder="1" applyAlignment="1">
      <alignment wrapText="1"/>
    </xf>
    <xf numFmtId="0" fontId="12" fillId="0" borderId="0" xfId="0" applyFont="1" applyFill="1" applyBorder="1"/>
    <xf numFmtId="0" fontId="12" fillId="0" borderId="1" xfId="0" applyFont="1" applyFill="1" applyBorder="1"/>
    <xf numFmtId="0" fontId="12" fillId="2" borderId="2" xfId="0" applyFont="1" applyFill="1" applyBorder="1"/>
    <xf numFmtId="0" fontId="12" fillId="2" borderId="4" xfId="0" applyFont="1" applyFill="1" applyBorder="1"/>
    <xf numFmtId="0" fontId="18" fillId="4" borderId="12" xfId="0" applyFont="1" applyFill="1" applyBorder="1"/>
    <xf numFmtId="0" fontId="12" fillId="4" borderId="0" xfId="0" applyFont="1" applyFill="1" applyBorder="1" applyAlignment="1"/>
    <xf numFmtId="0" fontId="12" fillId="4" borderId="14" xfId="0" applyFont="1" applyFill="1" applyBorder="1" applyAlignment="1">
      <alignment horizontal="right"/>
    </xf>
    <xf numFmtId="0" fontId="12" fillId="4" borderId="0" xfId="0" applyFont="1" applyFill="1" applyBorder="1"/>
    <xf numFmtId="0" fontId="0" fillId="6" borderId="1" xfId="0" applyFill="1" applyBorder="1" applyAlignment="1" applyProtection="1">
      <alignment vertical="top" wrapText="1"/>
    </xf>
    <xf numFmtId="0" fontId="12" fillId="0" borderId="1" xfId="0" applyFont="1" applyBorder="1" applyAlignment="1" applyProtection="1">
      <alignment vertical="top" wrapText="1"/>
      <protection locked="0"/>
    </xf>
    <xf numFmtId="0" fontId="12" fillId="0" borderId="0" xfId="0" applyFont="1" applyAlignment="1">
      <alignment vertical="top"/>
    </xf>
    <xf numFmtId="0" fontId="18" fillId="4" borderId="14" xfId="0" applyFont="1" applyFill="1" applyBorder="1" applyAlignment="1">
      <alignment vertical="center"/>
    </xf>
    <xf numFmtId="0" fontId="12" fillId="4" borderId="14" xfId="0" applyFont="1" applyFill="1" applyBorder="1"/>
    <xf numFmtId="0" fontId="21" fillId="4" borderId="14" xfId="0" applyFont="1" applyFill="1" applyBorder="1"/>
    <xf numFmtId="0" fontId="30" fillId="0" borderId="0" xfId="3"/>
    <xf numFmtId="0" fontId="23" fillId="0" borderId="0" xfId="3" applyFont="1"/>
    <xf numFmtId="0" fontId="28" fillId="0" borderId="0" xfId="3" applyFont="1"/>
    <xf numFmtId="167" fontId="30" fillId="0" borderId="0" xfId="3" applyNumberFormat="1"/>
    <xf numFmtId="168" fontId="30" fillId="0" borderId="0" xfId="3" applyNumberFormat="1"/>
    <xf numFmtId="0" fontId="30" fillId="0" borderId="0" xfId="3" applyFill="1"/>
    <xf numFmtId="0" fontId="30" fillId="0" borderId="23" xfId="3" applyBorder="1"/>
    <xf numFmtId="168" fontId="30" fillId="0" borderId="0" xfId="3" applyNumberFormat="1" applyFill="1"/>
    <xf numFmtId="0" fontId="31" fillId="0" borderId="23" xfId="3" applyFont="1" applyBorder="1" applyAlignment="1">
      <alignment horizontal="center" wrapText="1"/>
    </xf>
    <xf numFmtId="0" fontId="0" fillId="0" borderId="0" xfId="0" applyBorder="1"/>
    <xf numFmtId="164" fontId="0" fillId="0" borderId="1" xfId="0" applyNumberFormat="1" applyBorder="1" applyAlignment="1" applyProtection="1">
      <alignment horizontal="center" vertical="top" wrapText="1"/>
      <protection locked="0"/>
    </xf>
    <xf numFmtId="164" fontId="0" fillId="7" borderId="3" xfId="0" applyNumberFormat="1" applyFill="1" applyBorder="1" applyAlignment="1" applyProtection="1">
      <alignment horizontal="left" vertical="top" wrapText="1"/>
      <protection locked="0"/>
    </xf>
    <xf numFmtId="164" fontId="12" fillId="7" borderId="2" xfId="0" applyNumberFormat="1" applyFont="1" applyFill="1" applyBorder="1" applyAlignment="1" applyProtection="1">
      <alignment horizontal="left" vertical="top" wrapText="1"/>
      <protection locked="0"/>
    </xf>
    <xf numFmtId="164" fontId="0" fillId="7" borderId="6" xfId="0" applyNumberFormat="1" applyFill="1" applyBorder="1" applyAlignment="1" applyProtection="1">
      <alignment horizontal="left" vertical="top" wrapText="1"/>
      <protection locked="0"/>
    </xf>
    <xf numFmtId="164" fontId="12" fillId="7" borderId="0" xfId="0" applyNumberFormat="1" applyFont="1" applyFill="1" applyBorder="1" applyAlignment="1" applyProtection="1">
      <alignment horizontal="right" vertical="top"/>
      <protection locked="0"/>
    </xf>
    <xf numFmtId="164" fontId="12" fillId="7" borderId="4" xfId="0" applyNumberFormat="1" applyFont="1" applyFill="1" applyBorder="1" applyAlignment="1" applyProtection="1">
      <alignment horizontal="left" vertical="top"/>
    </xf>
    <xf numFmtId="164" fontId="12" fillId="7" borderId="0" xfId="0" applyNumberFormat="1" applyFont="1" applyFill="1" applyBorder="1" applyAlignment="1" applyProtection="1">
      <alignment horizontal="left" vertical="top"/>
    </xf>
    <xf numFmtId="0" fontId="0" fillId="2" borderId="0" xfId="0" applyFill="1" applyBorder="1" applyAlignment="1">
      <alignment horizontal="center" wrapText="1"/>
    </xf>
    <xf numFmtId="164" fontId="12" fillId="7" borderId="20" xfId="0" applyNumberFormat="1" applyFont="1" applyFill="1" applyBorder="1" applyAlignment="1" applyProtection="1">
      <alignment horizontal="left" vertical="top"/>
    </xf>
    <xf numFmtId="0" fontId="21" fillId="2" borderId="4" xfId="0" applyFont="1" applyFill="1" applyBorder="1"/>
    <xf numFmtId="169" fontId="0" fillId="0" borderId="1" xfId="4" applyNumberFormat="1" applyFont="1" applyFill="1" applyBorder="1" applyAlignment="1" applyProtection="1">
      <alignment horizontal="center"/>
      <protection locked="0"/>
    </xf>
    <xf numFmtId="0" fontId="12" fillId="0" borderId="0" xfId="0" applyFont="1"/>
    <xf numFmtId="0" fontId="0" fillId="2" borderId="8" xfId="0" applyFill="1" applyBorder="1"/>
    <xf numFmtId="0" fontId="0" fillId="0" borderId="0" xfId="0"/>
    <xf numFmtId="0" fontId="24" fillId="7" borderId="0" xfId="3" applyFont="1" applyFill="1" applyAlignment="1">
      <alignment horizontal="center"/>
    </xf>
    <xf numFmtId="0" fontId="30" fillId="7" borderId="0" xfId="3" applyFill="1"/>
    <xf numFmtId="0" fontId="30" fillId="7" borderId="22" xfId="3" applyFill="1" applyBorder="1"/>
    <xf numFmtId="0" fontId="24" fillId="7" borderId="0" xfId="3" quotePrefix="1" applyFont="1" applyFill="1" applyAlignment="1">
      <alignment horizontal="center"/>
    </xf>
    <xf numFmtId="0" fontId="24" fillId="7" borderId="0" xfId="3" applyFont="1" applyFill="1" applyAlignment="1">
      <alignment horizontal="right"/>
    </xf>
    <xf numFmtId="0" fontId="24" fillId="7" borderId="0" xfId="3" applyFont="1" applyFill="1"/>
    <xf numFmtId="170" fontId="24" fillId="0" borderId="1" xfId="3" applyNumberFormat="1" applyFont="1" applyBorder="1" applyAlignment="1" applyProtection="1">
      <alignment horizontal="center"/>
      <protection locked="0"/>
    </xf>
    <xf numFmtId="0" fontId="24" fillId="7" borderId="19" xfId="3" applyFont="1" applyFill="1" applyBorder="1"/>
    <xf numFmtId="0" fontId="24" fillId="7" borderId="19" xfId="3" applyFont="1" applyFill="1" applyBorder="1" applyAlignment="1">
      <alignment horizontal="right"/>
    </xf>
    <xf numFmtId="0" fontId="30" fillId="7" borderId="0" xfId="3" applyFill="1" applyBorder="1"/>
    <xf numFmtId="167" fontId="30" fillId="6" borderId="1" xfId="3" applyNumberFormat="1" applyFill="1" applyBorder="1"/>
    <xf numFmtId="0" fontId="27" fillId="7" borderId="0" xfId="3" applyFont="1" applyFill="1"/>
    <xf numFmtId="0" fontId="23" fillId="7" borderId="0" xfId="3" applyFont="1" applyFill="1"/>
    <xf numFmtId="0" fontId="31" fillId="7" borderId="0" xfId="3" applyFont="1" applyFill="1"/>
    <xf numFmtId="0" fontId="30" fillId="7" borderId="0" xfId="3" applyFill="1" applyAlignment="1">
      <alignment horizontal="right"/>
    </xf>
    <xf numFmtId="167" fontId="30" fillId="6" borderId="25" xfId="3" applyNumberFormat="1" applyFill="1" applyBorder="1"/>
    <xf numFmtId="0" fontId="30" fillId="7" borderId="1" xfId="3" applyFill="1" applyBorder="1"/>
    <xf numFmtId="0" fontId="24" fillId="7" borderId="3" xfId="3" applyFont="1" applyFill="1" applyBorder="1" applyAlignment="1">
      <alignment horizontal="right"/>
    </xf>
    <xf numFmtId="167" fontId="30" fillId="6" borderId="20" xfId="3" applyNumberFormat="1" applyFill="1" applyBorder="1"/>
    <xf numFmtId="0" fontId="30" fillId="7" borderId="19" xfId="3" applyFill="1" applyBorder="1"/>
    <xf numFmtId="0" fontId="30" fillId="6" borderId="0" xfId="3" applyFill="1"/>
    <xf numFmtId="167" fontId="27" fillId="6" borderId="1" xfId="3" applyNumberFormat="1" applyFont="1" applyFill="1" applyBorder="1"/>
    <xf numFmtId="167" fontId="30" fillId="7" borderId="0" xfId="3" applyNumberFormat="1" applyFill="1"/>
    <xf numFmtId="0" fontId="28" fillId="7" borderId="0" xfId="3" applyFont="1" applyFill="1"/>
    <xf numFmtId="0" fontId="26" fillId="7" borderId="0" xfId="3" applyFont="1" applyFill="1" applyAlignment="1">
      <alignment horizontal="left" vertical="top"/>
    </xf>
    <xf numFmtId="0" fontId="31" fillId="0" borderId="0" xfId="3" applyFont="1" applyFill="1" applyAlignment="1">
      <alignment horizontal="center"/>
    </xf>
    <xf numFmtId="0" fontId="31" fillId="0" borderId="0" xfId="3" applyFont="1" applyAlignment="1">
      <alignment horizontal="center"/>
    </xf>
    <xf numFmtId="0" fontId="33" fillId="7" borderId="0" xfId="3" applyFont="1" applyFill="1" applyAlignment="1">
      <alignment horizontal="right"/>
    </xf>
    <xf numFmtId="0" fontId="34" fillId="7" borderId="0" xfId="3" applyFont="1" applyFill="1" applyAlignment="1">
      <alignment horizontal="right"/>
    </xf>
    <xf numFmtId="171" fontId="30" fillId="6" borderId="0" xfId="3" applyNumberFormat="1" applyFill="1"/>
    <xf numFmtId="0" fontId="9" fillId="7" borderId="0" xfId="3" applyFont="1" applyFill="1" applyAlignment="1">
      <alignment horizontal="right"/>
    </xf>
    <xf numFmtId="0" fontId="31" fillId="7" borderId="0" xfId="3" applyFont="1" applyFill="1" applyAlignment="1" applyProtection="1"/>
    <xf numFmtId="0" fontId="24" fillId="7" borderId="0" xfId="3" applyFont="1" applyFill="1" applyAlignment="1" applyProtection="1"/>
    <xf numFmtId="0" fontId="24" fillId="7" borderId="0" xfId="3" applyFont="1" applyFill="1" applyAlignment="1" applyProtection="1">
      <alignment horizontal="center"/>
    </xf>
    <xf numFmtId="0" fontId="31" fillId="7" borderId="0" xfId="3" quotePrefix="1" applyFont="1" applyFill="1" applyAlignment="1" applyProtection="1">
      <alignment horizontal="right"/>
    </xf>
    <xf numFmtId="0" fontId="27" fillId="7" borderId="0" xfId="3" applyFont="1" applyFill="1" applyAlignment="1" applyProtection="1">
      <alignment horizontal="center"/>
    </xf>
    <xf numFmtId="0" fontId="27" fillId="7" borderId="0" xfId="3" applyFont="1" applyFill="1" applyAlignment="1" applyProtection="1">
      <alignment horizontal="right"/>
    </xf>
    <xf numFmtId="0" fontId="34" fillId="7" borderId="0" xfId="3" applyFont="1" applyFill="1" applyAlignment="1" applyProtection="1">
      <alignment horizontal="right"/>
    </xf>
    <xf numFmtId="0" fontId="30" fillId="0" borderId="1" xfId="3" applyBorder="1" applyProtection="1">
      <protection locked="0"/>
    </xf>
    <xf numFmtId="0" fontId="30" fillId="0" borderId="1" xfId="3" applyFill="1" applyBorder="1" applyProtection="1">
      <protection locked="0"/>
    </xf>
    <xf numFmtId="167" fontId="30" fillId="0" borderId="1" xfId="3" applyNumberFormat="1" applyFill="1" applyBorder="1" applyProtection="1">
      <protection locked="0"/>
    </xf>
    <xf numFmtId="167" fontId="30" fillId="0" borderId="21" xfId="3" applyNumberFormat="1" applyFill="1" applyBorder="1" applyProtection="1">
      <protection locked="0"/>
    </xf>
    <xf numFmtId="0" fontId="30" fillId="0" borderId="1" xfId="3" applyFill="1" applyBorder="1" applyAlignment="1" applyProtection="1">
      <alignment horizontal="right"/>
      <protection locked="0"/>
    </xf>
    <xf numFmtId="167" fontId="0" fillId="0" borderId="1" xfId="0" applyNumberFormat="1" applyBorder="1" applyAlignment="1" applyProtection="1">
      <alignment horizontal="center" vertical="top" wrapText="1"/>
      <protection locked="0"/>
    </xf>
    <xf numFmtId="0" fontId="19" fillId="2" borderId="0" xfId="0" applyFont="1" applyFill="1" applyBorder="1" applyAlignment="1">
      <alignment wrapText="1"/>
    </xf>
    <xf numFmtId="0" fontId="19" fillId="2" borderId="5" xfId="0" applyFont="1" applyFill="1" applyBorder="1" applyAlignment="1">
      <alignment wrapText="1"/>
    </xf>
    <xf numFmtId="0" fontId="21" fillId="2" borderId="0" xfId="0" applyFont="1" applyFill="1" applyBorder="1" applyAlignment="1">
      <alignment wrapText="1"/>
    </xf>
    <xf numFmtId="0" fontId="21" fillId="2" borderId="4" xfId="0" applyFont="1" applyFill="1" applyBorder="1" applyAlignment="1"/>
    <xf numFmtId="0" fontId="28" fillId="6" borderId="0" xfId="3" applyFont="1" applyFill="1"/>
    <xf numFmtId="167" fontId="21" fillId="6" borderId="1" xfId="0" applyNumberFormat="1" applyFont="1" applyFill="1" applyBorder="1" applyAlignment="1" applyProtection="1">
      <alignment wrapText="1"/>
    </xf>
    <xf numFmtId="0" fontId="0" fillId="6" borderId="0" xfId="0" applyFill="1"/>
    <xf numFmtId="167" fontId="0" fillId="0" borderId="1" xfId="0" applyNumberFormat="1" applyFill="1" applyBorder="1" applyProtection="1">
      <protection locked="0"/>
    </xf>
    <xf numFmtId="0" fontId="30" fillId="0" borderId="0" xfId="3" applyProtection="1"/>
    <xf numFmtId="169" fontId="0" fillId="0" borderId="0" xfId="4" applyNumberFormat="1" applyFont="1" applyFill="1" applyBorder="1" applyAlignment="1" applyProtection="1">
      <alignment horizontal="center"/>
    </xf>
    <xf numFmtId="0" fontId="30" fillId="0" borderId="0" xfId="3" applyFill="1" applyProtection="1"/>
    <xf numFmtId="0" fontId="31" fillId="0" borderId="23" xfId="3" applyFont="1" applyBorder="1" applyProtection="1"/>
    <xf numFmtId="168" fontId="30" fillId="0" borderId="0" xfId="3" applyNumberFormat="1" applyFill="1" applyProtection="1"/>
    <xf numFmtId="167" fontId="30" fillId="0" borderId="0" xfId="3" applyNumberFormat="1" applyProtection="1"/>
    <xf numFmtId="0" fontId="34" fillId="0" borderId="0" xfId="3" applyFont="1" applyFill="1" applyAlignment="1" applyProtection="1">
      <alignment horizontal="left"/>
    </xf>
    <xf numFmtId="168" fontId="30" fillId="0" borderId="23" xfId="3" applyNumberFormat="1" applyFill="1" applyBorder="1" applyProtection="1"/>
    <xf numFmtId="0" fontId="28" fillId="0" borderId="0" xfId="3" applyFont="1" applyProtection="1"/>
    <xf numFmtId="168" fontId="30" fillId="0" borderId="1" xfId="3" applyNumberFormat="1" applyBorder="1" applyProtection="1">
      <protection locked="0"/>
    </xf>
    <xf numFmtId="168" fontId="30" fillId="0" borderId="1" xfId="3" applyNumberFormat="1" applyBorder="1" applyAlignment="1" applyProtection="1">
      <alignment horizontal="center"/>
      <protection locked="0"/>
    </xf>
    <xf numFmtId="168" fontId="30" fillId="6" borderId="1" xfId="3" applyNumberFormat="1" applyFill="1" applyBorder="1" applyProtection="1"/>
    <xf numFmtId="167" fontId="30" fillId="0" borderId="1" xfId="3" applyNumberFormat="1" applyBorder="1" applyProtection="1">
      <protection locked="0"/>
    </xf>
    <xf numFmtId="168" fontId="31" fillId="6" borderId="0" xfId="3" applyNumberFormat="1" applyFont="1" applyFill="1" applyProtection="1"/>
    <xf numFmtId="0" fontId="35" fillId="2" borderId="0" xfId="0" applyFont="1" applyFill="1" applyBorder="1" applyAlignment="1" applyProtection="1">
      <alignment horizontal="left"/>
    </xf>
    <xf numFmtId="0" fontId="35" fillId="2" borderId="5" xfId="0" applyFont="1" applyFill="1" applyBorder="1" applyAlignment="1" applyProtection="1">
      <alignment horizontal="left"/>
    </xf>
    <xf numFmtId="0" fontId="12" fillId="0" borderId="0" xfId="0" applyFont="1"/>
    <xf numFmtId="0" fontId="0" fillId="0" borderId="20" xfId="0" applyBorder="1" applyAlignment="1" applyProtection="1">
      <alignment wrapText="1"/>
      <protection locked="0"/>
    </xf>
    <xf numFmtId="0" fontId="11" fillId="2" borderId="0" xfId="0" applyFont="1" applyFill="1" applyBorder="1" applyAlignment="1">
      <alignment horizontal="center" wrapText="1"/>
    </xf>
    <xf numFmtId="0" fontId="11" fillId="2" borderId="8" xfId="0" applyFont="1" applyFill="1" applyBorder="1" applyAlignment="1">
      <alignment horizontal="center" wrapText="1"/>
    </xf>
    <xf numFmtId="0" fontId="12" fillId="2" borderId="5" xfId="0" applyFont="1" applyFill="1" applyBorder="1" applyAlignment="1">
      <alignment horizontal="right"/>
    </xf>
    <xf numFmtId="0" fontId="12" fillId="2" borderId="8" xfId="0" applyFont="1" applyFill="1" applyBorder="1" applyAlignment="1">
      <alignment horizontal="right"/>
    </xf>
    <xf numFmtId="0" fontId="32" fillId="2" borderId="5" xfId="0" applyFont="1" applyFill="1" applyBorder="1" applyAlignment="1">
      <alignment horizontal="right"/>
    </xf>
    <xf numFmtId="167" fontId="30" fillId="8" borderId="1" xfId="3" applyNumberFormat="1" applyFill="1" applyBorder="1" applyProtection="1">
      <protection locked="0"/>
    </xf>
    <xf numFmtId="0" fontId="8" fillId="7" borderId="0" xfId="3" applyFont="1" applyFill="1" applyAlignment="1">
      <alignment horizontal="right"/>
    </xf>
    <xf numFmtId="0" fontId="32" fillId="2" borderId="4" xfId="0" applyFont="1" applyFill="1" applyBorder="1" applyAlignment="1"/>
    <xf numFmtId="167" fontId="30" fillId="7" borderId="23" xfId="3" applyNumberFormat="1" applyFill="1" applyBorder="1" applyAlignment="1">
      <alignment horizontal="center"/>
    </xf>
    <xf numFmtId="0" fontId="12" fillId="0" borderId="1" xfId="1" applyFont="1" applyFill="1" applyBorder="1" applyAlignment="1" applyProtection="1">
      <alignment horizontal="center"/>
      <protection locked="0"/>
    </xf>
    <xf numFmtId="49" fontId="12" fillId="0" borderId="1" xfId="0" applyNumberFormat="1" applyFont="1" applyBorder="1" applyAlignment="1" applyProtection="1">
      <alignment horizontal="center" vertical="top" wrapText="1"/>
      <protection locked="0"/>
    </xf>
    <xf numFmtId="170" fontId="0" fillId="0" borderId="1" xfId="0" applyNumberFormat="1" applyFill="1" applyBorder="1" applyAlignment="1" applyProtection="1">
      <alignment horizontal="center"/>
      <protection locked="0"/>
    </xf>
    <xf numFmtId="170" fontId="0" fillId="6" borderId="1" xfId="0" applyNumberFormat="1" applyFill="1" applyBorder="1" applyAlignment="1" applyProtection="1">
      <alignment horizontal="center"/>
    </xf>
    <xf numFmtId="0" fontId="12" fillId="0" borderId="1" xfId="0" applyFont="1" applyFill="1" applyBorder="1" applyAlignment="1" applyProtection="1">
      <alignment horizontal="center"/>
      <protection locked="0"/>
    </xf>
    <xf numFmtId="164" fontId="38" fillId="0" borderId="1" xfId="0" applyNumberFormat="1" applyFont="1" applyFill="1" applyBorder="1" applyAlignment="1" applyProtection="1">
      <alignment horizontal="center" vertical="center" wrapText="1"/>
      <protection locked="0"/>
    </xf>
    <xf numFmtId="0" fontId="8" fillId="0" borderId="1" xfId="3" applyFont="1" applyBorder="1" applyProtection="1">
      <protection locked="0"/>
    </xf>
    <xf numFmtId="0" fontId="8" fillId="7" borderId="23" xfId="3" applyFont="1" applyFill="1" applyBorder="1" applyAlignment="1">
      <alignment horizontal="right"/>
    </xf>
    <xf numFmtId="0" fontId="8" fillId="0" borderId="1" xfId="3" applyFont="1" applyBorder="1" applyProtection="1">
      <protection locked="0"/>
    </xf>
    <xf numFmtId="0" fontId="7" fillId="0" borderId="1" xfId="3" applyFont="1" applyFill="1" applyBorder="1" applyProtection="1">
      <protection locked="0"/>
    </xf>
    <xf numFmtId="0" fontId="7" fillId="0" borderId="1" xfId="3" applyFont="1" applyBorder="1" applyProtection="1">
      <protection locked="0"/>
    </xf>
    <xf numFmtId="0" fontId="31" fillId="7" borderId="23" xfId="3" applyFont="1" applyFill="1" applyBorder="1" applyAlignment="1">
      <alignment horizontal="right"/>
    </xf>
    <xf numFmtId="0" fontId="39" fillId="7" borderId="0" xfId="3" applyFont="1" applyFill="1" applyAlignment="1">
      <alignment horizontal="right"/>
    </xf>
    <xf numFmtId="0" fontId="24" fillId="7" borderId="0" xfId="3" applyFont="1" applyFill="1" applyAlignment="1" applyProtection="1">
      <alignment horizontal="right"/>
    </xf>
    <xf numFmtId="0" fontId="34" fillId="6" borderId="1" xfId="3" applyFont="1" applyFill="1" applyBorder="1" applyAlignment="1" applyProtection="1">
      <alignment horizontal="center"/>
    </xf>
    <xf numFmtId="0" fontId="6" fillId="0" borderId="1" xfId="3" applyFont="1" applyBorder="1" applyProtection="1">
      <protection locked="0"/>
    </xf>
    <xf numFmtId="0" fontId="6" fillId="0" borderId="1" xfId="3" applyFont="1" applyFill="1" applyBorder="1" applyProtection="1">
      <protection locked="0"/>
    </xf>
    <xf numFmtId="168" fontId="27" fillId="6" borderId="1" xfId="3" applyNumberFormat="1" applyFont="1" applyFill="1" applyBorder="1" applyProtection="1"/>
    <xf numFmtId="0" fontId="31" fillId="7" borderId="19" xfId="3" applyFont="1" applyFill="1" applyBorder="1" applyAlignment="1">
      <alignment horizontal="right"/>
    </xf>
    <xf numFmtId="168" fontId="30" fillId="9" borderId="1" xfId="3" applyNumberFormat="1" applyFill="1" applyBorder="1"/>
    <xf numFmtId="0" fontId="30" fillId="7" borderId="0" xfId="3" applyFill="1" applyProtection="1"/>
    <xf numFmtId="0" fontId="30" fillId="7" borderId="22" xfId="3" applyFill="1" applyBorder="1" applyProtection="1"/>
    <xf numFmtId="0" fontId="24" fillId="7" borderId="19" xfId="3" applyFont="1" applyFill="1" applyBorder="1" applyAlignment="1" applyProtection="1">
      <alignment horizontal="right"/>
    </xf>
    <xf numFmtId="0" fontId="30" fillId="7" borderId="0" xfId="3" applyFill="1" applyBorder="1" applyProtection="1"/>
    <xf numFmtId="168" fontId="30" fillId="0" borderId="1" xfId="3" applyNumberFormat="1" applyFill="1" applyBorder="1" applyProtection="1">
      <protection locked="0"/>
    </xf>
    <xf numFmtId="0" fontId="31" fillId="0" borderId="0" xfId="3" applyFont="1" applyFill="1" applyBorder="1" applyAlignment="1" applyProtection="1">
      <alignment horizontal="center"/>
    </xf>
    <xf numFmtId="0" fontId="30" fillId="0" borderId="0" xfId="3" applyFill="1" applyBorder="1" applyProtection="1"/>
    <xf numFmtId="168" fontId="30" fillId="0" borderId="0" xfId="3" applyNumberFormat="1" applyFill="1" applyBorder="1" applyProtection="1"/>
    <xf numFmtId="0" fontId="31" fillId="0" borderId="0" xfId="3" applyFont="1" applyFill="1" applyBorder="1" applyAlignment="1" applyProtection="1">
      <alignment horizontal="center" wrapText="1"/>
    </xf>
    <xf numFmtId="0" fontId="31" fillId="0" borderId="0" xfId="3" applyFont="1" applyFill="1" applyBorder="1" applyProtection="1"/>
    <xf numFmtId="168" fontId="30" fillId="0" borderId="0" xfId="3" applyNumberFormat="1" applyFill="1" applyBorder="1" applyAlignment="1" applyProtection="1">
      <alignment horizontal="right"/>
    </xf>
    <xf numFmtId="168" fontId="27" fillId="0" borderId="0" xfId="3" applyNumberFormat="1" applyFont="1" applyFill="1" applyBorder="1" applyProtection="1"/>
    <xf numFmtId="168" fontId="40" fillId="0" borderId="0" xfId="3" applyNumberFormat="1" applyFont="1" applyFill="1" applyBorder="1" applyProtection="1"/>
    <xf numFmtId="168" fontId="5" fillId="0" borderId="1" xfId="3" applyNumberFormat="1" applyFont="1" applyFill="1" applyBorder="1" applyAlignment="1" applyProtection="1">
      <alignment horizontal="right"/>
      <protection locked="0"/>
    </xf>
    <xf numFmtId="0" fontId="12" fillId="0" borderId="0" xfId="0" applyFont="1" applyAlignment="1">
      <alignment wrapText="1"/>
    </xf>
    <xf numFmtId="0" fontId="0" fillId="0" borderId="0" xfId="0"/>
    <xf numFmtId="0" fontId="41" fillId="0" borderId="0" xfId="3" applyFont="1" applyAlignment="1">
      <alignment wrapText="1"/>
    </xf>
    <xf numFmtId="170" fontId="24" fillId="6" borderId="1" xfId="3" applyNumberFormat="1" applyFont="1" applyFill="1" applyBorder="1" applyAlignment="1" applyProtection="1">
      <alignment horizontal="center" vertical="center"/>
    </xf>
    <xf numFmtId="0" fontId="31" fillId="0" borderId="0" xfId="3" applyFont="1" applyAlignment="1">
      <alignment vertical="center" wrapText="1"/>
    </xf>
    <xf numFmtId="0" fontId="31" fillId="0" borderId="8" xfId="3" applyFont="1" applyBorder="1" applyAlignment="1">
      <alignment vertical="center" wrapText="1"/>
    </xf>
    <xf numFmtId="0" fontId="31" fillId="0" borderId="0" xfId="3" applyFont="1" applyAlignment="1">
      <alignment vertical="center"/>
    </xf>
    <xf numFmtId="0" fontId="31" fillId="0" borderId="0" xfId="3" applyFont="1" applyAlignment="1" applyProtection="1">
      <alignment vertical="center" wrapText="1"/>
    </xf>
    <xf numFmtId="0" fontId="31" fillId="0" borderId="8" xfId="3" applyFont="1" applyBorder="1" applyAlignment="1" applyProtection="1">
      <alignment vertical="center" wrapText="1"/>
    </xf>
    <xf numFmtId="0" fontId="30" fillId="0" borderId="23" xfId="3" applyBorder="1" applyProtection="1"/>
    <xf numFmtId="0" fontId="13" fillId="0" borderId="0" xfId="1" applyAlignment="1" applyProtection="1">
      <alignment vertical="top" wrapText="1"/>
    </xf>
    <xf numFmtId="0" fontId="11" fillId="0" borderId="0" xfId="0" applyFont="1" applyAlignment="1"/>
    <xf numFmtId="0" fontId="0" fillId="0" borderId="1" xfId="0" applyFill="1" applyBorder="1" applyAlignment="1" applyProtection="1">
      <alignment horizontal="center"/>
      <protection locked="0"/>
    </xf>
    <xf numFmtId="0" fontId="31" fillId="7" borderId="1" xfId="3" applyFont="1" applyFill="1" applyBorder="1" applyAlignment="1" applyProtection="1">
      <alignment horizontal="center"/>
    </xf>
    <xf numFmtId="168" fontId="27" fillId="10" borderId="1" xfId="3" applyNumberFormat="1" applyFont="1" applyFill="1" applyBorder="1"/>
    <xf numFmtId="168" fontId="27" fillId="10" borderId="1" xfId="3" applyNumberFormat="1" applyFont="1" applyFill="1" applyBorder="1" applyProtection="1"/>
    <xf numFmtId="0" fontId="41" fillId="0" borderId="0" xfId="3" applyFont="1" applyAlignment="1" applyProtection="1">
      <alignment wrapText="1"/>
    </xf>
    <xf numFmtId="0" fontId="31" fillId="7" borderId="1" xfId="3" applyFont="1" applyFill="1" applyBorder="1" applyAlignment="1" applyProtection="1">
      <alignment horizontal="center"/>
      <protection locked="0"/>
    </xf>
    <xf numFmtId="168" fontId="30" fillId="9" borderId="1" xfId="3" applyNumberFormat="1" applyFill="1" applyBorder="1" applyProtection="1">
      <protection locked="0"/>
    </xf>
    <xf numFmtId="0" fontId="30" fillId="0" borderId="0" xfId="3" applyProtection="1">
      <protection locked="0"/>
    </xf>
    <xf numFmtId="0" fontId="30" fillId="0" borderId="23" xfId="3" applyBorder="1" applyProtection="1">
      <protection locked="0"/>
    </xf>
    <xf numFmtId="168" fontId="27" fillId="11" borderId="1" xfId="3" applyNumberFormat="1" applyFont="1" applyFill="1" applyBorder="1"/>
    <xf numFmtId="0" fontId="3" fillId="0" borderId="0" xfId="3" applyFont="1" applyProtection="1"/>
    <xf numFmtId="0" fontId="31" fillId="7" borderId="0" xfId="3" applyFont="1" applyFill="1" applyAlignment="1">
      <alignment horizontal="right"/>
    </xf>
    <xf numFmtId="0" fontId="31" fillId="7" borderId="0" xfId="3" applyFont="1" applyFill="1" applyAlignment="1" applyProtection="1">
      <alignment horizontal="right"/>
    </xf>
    <xf numFmtId="0" fontId="42" fillId="7" borderId="19" xfId="3" applyFont="1" applyFill="1" applyBorder="1" applyAlignment="1" applyProtection="1">
      <alignment horizontal="right" wrapText="1"/>
    </xf>
    <xf numFmtId="168" fontId="31" fillId="0" borderId="0" xfId="3" applyNumberFormat="1" applyFont="1" applyFill="1" applyBorder="1" applyProtection="1"/>
    <xf numFmtId="0" fontId="30" fillId="0" borderId="0" xfId="3" applyBorder="1" applyAlignment="1" applyProtection="1">
      <alignment horizontal="center"/>
      <protection locked="0"/>
    </xf>
    <xf numFmtId="168" fontId="40" fillId="12" borderId="1" xfId="3" applyNumberFormat="1" applyFont="1" applyFill="1" applyBorder="1" applyProtection="1"/>
    <xf numFmtId="0" fontId="34" fillId="0" borderId="0" xfId="3" applyFont="1" applyAlignment="1">
      <alignment horizontal="center"/>
    </xf>
    <xf numFmtId="168" fontId="40" fillId="12" borderId="1" xfId="3" applyNumberFormat="1" applyFont="1" applyFill="1" applyBorder="1"/>
    <xf numFmtId="168" fontId="30" fillId="9" borderId="26" xfId="3" applyNumberFormat="1" applyFill="1" applyBorder="1"/>
    <xf numFmtId="168" fontId="30" fillId="6" borderId="9" xfId="3" applyNumberFormat="1" applyFill="1" applyBorder="1" applyProtection="1"/>
    <xf numFmtId="168" fontId="30" fillId="6" borderId="26" xfId="3" applyNumberFormat="1" applyFill="1" applyBorder="1" applyProtection="1"/>
    <xf numFmtId="168" fontId="43" fillId="7" borderId="0" xfId="3" applyNumberFormat="1" applyFont="1" applyFill="1" applyAlignment="1" applyProtection="1">
      <alignment horizontal="center"/>
    </xf>
    <xf numFmtId="0" fontId="34" fillId="7" borderId="0" xfId="3" applyFont="1" applyFill="1" applyAlignment="1" applyProtection="1">
      <alignment horizontal="left"/>
    </xf>
    <xf numFmtId="0" fontId="44" fillId="7" borderId="0" xfId="3" applyFont="1" applyFill="1" applyAlignment="1" applyProtection="1">
      <alignment horizontal="right"/>
    </xf>
    <xf numFmtId="0" fontId="45" fillId="7" borderId="0" xfId="3" applyFont="1" applyFill="1" applyAlignment="1" applyProtection="1">
      <alignment horizontal="right"/>
    </xf>
    <xf numFmtId="170" fontId="24" fillId="0" borderId="28" xfId="3" applyNumberFormat="1" applyFont="1" applyBorder="1" applyAlignment="1" applyProtection="1">
      <alignment horizontal="center" vertical="center"/>
      <protection locked="0"/>
    </xf>
    <xf numFmtId="170" fontId="31" fillId="0" borderId="28" xfId="3" applyNumberFormat="1" applyFont="1" applyFill="1" applyBorder="1" applyAlignment="1" applyProtection="1">
      <alignment horizontal="center" vertical="center"/>
      <protection locked="0"/>
    </xf>
    <xf numFmtId="0" fontId="2" fillId="7" borderId="0" xfId="3" applyFont="1" applyFill="1" applyAlignment="1" applyProtection="1">
      <alignment horizontal="right"/>
    </xf>
    <xf numFmtId="168" fontId="30" fillId="6" borderId="0" xfId="3" applyNumberFormat="1" applyFill="1" applyProtection="1"/>
    <xf numFmtId="168" fontId="30" fillId="6" borderId="0" xfId="3" applyNumberFormat="1" applyFill="1"/>
    <xf numFmtId="0" fontId="30" fillId="0" borderId="1" xfId="3" applyBorder="1" applyAlignment="1" applyProtection="1">
      <alignment horizontal="center"/>
      <protection locked="0"/>
    </xf>
    <xf numFmtId="0" fontId="2" fillId="7" borderId="0" xfId="3" applyFont="1" applyFill="1"/>
    <xf numFmtId="0" fontId="12" fillId="0" borderId="0" xfId="0" applyFont="1"/>
    <xf numFmtId="0" fontId="12" fillId="0" borderId="0" xfId="0" applyFont="1" applyAlignment="1">
      <alignment vertical="top" wrapText="1"/>
    </xf>
    <xf numFmtId="0" fontId="17" fillId="0" borderId="0" xfId="0" applyFont="1" applyAlignment="1">
      <alignment horizontal="center"/>
    </xf>
    <xf numFmtId="0" fontId="25" fillId="0" borderId="0" xfId="0" applyFont="1" applyAlignment="1">
      <alignment horizontal="center"/>
    </xf>
    <xf numFmtId="0" fontId="12" fillId="0" borderId="0" xfId="0" applyFont="1" applyAlignment="1">
      <alignment wrapText="1"/>
    </xf>
    <xf numFmtId="0" fontId="0" fillId="0" borderId="0" xfId="0" applyAlignment="1">
      <alignment wrapText="1"/>
    </xf>
    <xf numFmtId="0" fontId="0" fillId="0" borderId="0" xfId="0" applyAlignment="1">
      <alignment horizontal="center"/>
    </xf>
    <xf numFmtId="0" fontId="22" fillId="0" borderId="0" xfId="1" applyFont="1" applyAlignment="1" applyProtection="1">
      <alignment horizontal="center"/>
    </xf>
    <xf numFmtId="0" fontId="13" fillId="0" borderId="0" xfId="1" applyAlignment="1" applyProtection="1">
      <alignment vertical="top" wrapText="1"/>
    </xf>
    <xf numFmtId="0" fontId="11" fillId="0" borderId="0" xfId="0" applyFont="1" applyAlignment="1"/>
    <xf numFmtId="0" fontId="13" fillId="0" borderId="0" xfId="1" applyAlignment="1" applyProtection="1">
      <alignment wrapText="1"/>
    </xf>
    <xf numFmtId="164" fontId="36" fillId="7" borderId="4" xfId="0" applyNumberFormat="1" applyFont="1" applyFill="1" applyBorder="1" applyAlignment="1" applyProtection="1">
      <alignment horizontal="left" vertical="center" wrapText="1"/>
    </xf>
    <xf numFmtId="164" fontId="36" fillId="7" borderId="0" xfId="0" applyNumberFormat="1" applyFont="1" applyFill="1" applyBorder="1" applyAlignment="1" applyProtection="1">
      <alignment horizontal="left" vertical="center" wrapText="1"/>
    </xf>
    <xf numFmtId="164" fontId="32" fillId="7" borderId="4" xfId="0" applyNumberFormat="1" applyFont="1" applyFill="1" applyBorder="1" applyAlignment="1" applyProtection="1">
      <alignment horizontal="center" vertical="top" wrapText="1"/>
    </xf>
    <xf numFmtId="164" fontId="32" fillId="7" borderId="0" xfId="0" applyNumberFormat="1" applyFont="1" applyFill="1" applyBorder="1" applyAlignment="1" applyProtection="1">
      <alignment horizontal="center" vertical="top" wrapText="1"/>
    </xf>
    <xf numFmtId="164" fontId="32" fillId="7" borderId="5" xfId="0" applyNumberFormat="1" applyFont="1" applyFill="1" applyBorder="1" applyAlignment="1" applyProtection="1">
      <alignment horizontal="center" vertical="top" wrapText="1"/>
    </xf>
    <xf numFmtId="0" fontId="0" fillId="0" borderId="21" xfId="0" applyBorder="1" applyAlignment="1" applyProtection="1">
      <alignment wrapText="1"/>
      <protection locked="0"/>
    </xf>
    <xf numFmtId="0" fontId="0" fillId="0" borderId="20" xfId="0" applyBorder="1" applyAlignment="1" applyProtection="1">
      <alignment wrapText="1"/>
      <protection locked="0"/>
    </xf>
    <xf numFmtId="0" fontId="0" fillId="0" borderId="21" xfId="0" applyBorder="1" applyAlignment="1" applyProtection="1">
      <alignment horizontal="left" wrapText="1"/>
      <protection locked="0"/>
    </xf>
    <xf numFmtId="0" fontId="0" fillId="0" borderId="20" xfId="0" applyBorder="1" applyAlignment="1" applyProtection="1">
      <alignment horizontal="left" wrapText="1"/>
      <protection locked="0"/>
    </xf>
    <xf numFmtId="0" fontId="12" fillId="0" borderId="1" xfId="0" applyFont="1" applyBorder="1" applyAlignment="1" applyProtection="1">
      <alignment wrapText="1"/>
      <protection locked="0"/>
    </xf>
    <xf numFmtId="0" fontId="0" fillId="0" borderId="1" xfId="0" applyBorder="1" applyAlignment="1" applyProtection="1">
      <alignment wrapText="1"/>
      <protection locked="0"/>
    </xf>
    <xf numFmtId="0" fontId="12" fillId="2" borderId="2" xfId="2" applyFont="1" applyFill="1" applyBorder="1" applyAlignment="1">
      <alignment vertical="center" wrapText="1"/>
    </xf>
    <xf numFmtId="0" fontId="12" fillId="2" borderId="3" xfId="2" applyFont="1" applyFill="1" applyBorder="1" applyAlignment="1">
      <alignment vertical="center" wrapText="1"/>
    </xf>
    <xf numFmtId="0" fontId="12" fillId="2" borderId="6" xfId="2" applyFont="1" applyFill="1" applyBorder="1" applyAlignment="1">
      <alignment vertical="center" wrapText="1"/>
    </xf>
    <xf numFmtId="0" fontId="12" fillId="2" borderId="4" xfId="2" applyFont="1" applyFill="1" applyBorder="1" applyAlignment="1">
      <alignment vertical="center" wrapText="1"/>
    </xf>
    <xf numFmtId="0" fontId="12" fillId="2" borderId="0" xfId="2" applyFont="1" applyFill="1" applyBorder="1" applyAlignment="1">
      <alignment vertical="center" wrapText="1"/>
    </xf>
    <xf numFmtId="0" fontId="12" fillId="2" borderId="5" xfId="2" applyFont="1" applyFill="1" applyBorder="1" applyAlignment="1">
      <alignment vertical="center" wrapText="1"/>
    </xf>
    <xf numFmtId="0" fontId="12" fillId="2" borderId="8" xfId="0" applyFont="1" applyFill="1" applyBorder="1" applyAlignment="1">
      <alignment wrapText="1"/>
    </xf>
    <xf numFmtId="0" fontId="0" fillId="2" borderId="8" xfId="0" applyFill="1" applyBorder="1" applyAlignment="1">
      <alignment wrapText="1"/>
    </xf>
    <xf numFmtId="0" fontId="12" fillId="2" borderId="7" xfId="0" applyFont="1" applyFill="1" applyBorder="1" applyAlignment="1">
      <alignment wrapText="1"/>
    </xf>
    <xf numFmtId="0" fontId="0" fillId="0" borderId="8" xfId="0" applyBorder="1" applyAlignment="1">
      <alignment wrapText="1"/>
    </xf>
    <xf numFmtId="0" fontId="13" fillId="0" borderId="21" xfId="1" applyBorder="1" applyAlignment="1" applyProtection="1">
      <alignment wrapText="1"/>
      <protection locked="0"/>
    </xf>
    <xf numFmtId="0" fontId="0" fillId="0" borderId="19" xfId="0" applyBorder="1" applyAlignment="1" applyProtection="1">
      <alignment wrapText="1"/>
      <protection locked="0"/>
    </xf>
    <xf numFmtId="0" fontId="13" fillId="0" borderId="21" xfId="1" applyBorder="1" applyAlignment="1" applyProtection="1">
      <protection locked="0"/>
    </xf>
    <xf numFmtId="0" fontId="0" fillId="0" borderId="19" xfId="0" applyBorder="1" applyProtection="1">
      <protection locked="0"/>
    </xf>
    <xf numFmtId="0" fontId="0" fillId="0" borderId="20" xfId="0" applyBorder="1" applyProtection="1">
      <protection locked="0"/>
    </xf>
    <xf numFmtId="0" fontId="12" fillId="2" borderId="3" xfId="0" applyFont="1" applyFill="1" applyBorder="1" applyAlignment="1">
      <alignment wrapText="1"/>
    </xf>
    <xf numFmtId="0" fontId="12" fillId="0" borderId="21" xfId="0" applyFont="1" applyBorder="1" applyAlignment="1" applyProtection="1">
      <alignment wrapText="1"/>
      <protection locked="0"/>
    </xf>
    <xf numFmtId="0" fontId="32" fillId="2" borderId="0" xfId="2" applyFont="1" applyFill="1" applyBorder="1" applyAlignment="1">
      <alignment horizontal="center" wrapText="1"/>
    </xf>
    <xf numFmtId="0" fontId="32" fillId="2" borderId="5" xfId="2" applyFont="1" applyFill="1" applyBorder="1" applyAlignment="1">
      <alignment horizontal="center" wrapText="1"/>
    </xf>
    <xf numFmtId="0" fontId="12" fillId="2" borderId="0" xfId="0" applyFont="1" applyFill="1" applyBorder="1" applyAlignment="1">
      <alignment horizontal="center"/>
    </xf>
    <xf numFmtId="164" fontId="12" fillId="0" borderId="21" xfId="0" applyNumberFormat="1" applyFont="1" applyBorder="1" applyAlignment="1" applyProtection="1">
      <alignment horizontal="left" vertical="top" wrapText="1"/>
      <protection locked="0"/>
    </xf>
    <xf numFmtId="164" fontId="0" fillId="0" borderId="19" xfId="0" applyNumberFormat="1" applyBorder="1" applyAlignment="1" applyProtection="1">
      <alignment horizontal="left" vertical="top" wrapText="1"/>
      <protection locked="0"/>
    </xf>
    <xf numFmtId="164" fontId="0" fillId="0" borderId="20" xfId="0" applyNumberFormat="1" applyBorder="1" applyAlignment="1" applyProtection="1">
      <alignment horizontal="left" vertical="top" wrapText="1"/>
      <protection locked="0"/>
    </xf>
    <xf numFmtId="0" fontId="19" fillId="2" borderId="2" xfId="0" applyFont="1" applyFill="1" applyBorder="1" applyAlignment="1">
      <alignment wrapText="1"/>
    </xf>
    <xf numFmtId="0" fontId="19" fillId="2" borderId="3" xfId="0" applyFont="1" applyFill="1" applyBorder="1" applyAlignment="1">
      <alignment wrapText="1"/>
    </xf>
    <xf numFmtId="0" fontId="19" fillId="2" borderId="6" xfId="0" applyFont="1" applyFill="1" applyBorder="1" applyAlignment="1">
      <alignment wrapText="1"/>
    </xf>
    <xf numFmtId="0" fontId="32" fillId="2" borderId="4" xfId="0" applyFont="1" applyFill="1" applyBorder="1" applyAlignment="1">
      <alignment horizontal="center" wrapText="1"/>
    </xf>
    <xf numFmtId="0" fontId="32" fillId="2" borderId="0" xfId="0" applyFont="1" applyFill="1" applyBorder="1" applyAlignment="1">
      <alignment horizontal="center" wrapText="1"/>
    </xf>
    <xf numFmtId="0" fontId="12" fillId="7" borderId="4" xfId="0" applyFont="1" applyFill="1" applyBorder="1" applyAlignment="1" applyProtection="1">
      <alignment horizontal="center" vertical="top" wrapText="1"/>
      <protection locked="0"/>
    </xf>
    <xf numFmtId="0" fontId="12" fillId="7" borderId="0" xfId="0" applyFont="1" applyFill="1" applyBorder="1" applyAlignment="1" applyProtection="1">
      <alignment horizontal="center" vertical="top" wrapText="1"/>
      <protection locked="0"/>
    </xf>
    <xf numFmtId="0" fontId="0" fillId="0" borderId="19" xfId="0" applyBorder="1" applyAlignment="1" applyProtection="1">
      <alignment horizontal="left" wrapText="1"/>
      <protection locked="0"/>
    </xf>
    <xf numFmtId="0" fontId="12" fillId="2" borderId="7" xfId="0" applyFont="1" applyFill="1" applyBorder="1"/>
    <xf numFmtId="0" fontId="12" fillId="2" borderId="8" xfId="0" applyFont="1" applyFill="1" applyBorder="1"/>
    <xf numFmtId="164" fontId="21" fillId="7" borderId="4" xfId="0" applyNumberFormat="1" applyFont="1" applyFill="1" applyBorder="1" applyAlignment="1" applyProtection="1">
      <alignment horizontal="left" vertical="top"/>
    </xf>
    <xf numFmtId="164" fontId="21" fillId="7" borderId="0" xfId="0" applyNumberFormat="1" applyFont="1" applyFill="1" applyBorder="1" applyAlignment="1" applyProtection="1">
      <alignment horizontal="left" vertical="top"/>
    </xf>
    <xf numFmtId="164" fontId="21" fillId="7" borderId="4" xfId="0" applyNumberFormat="1" applyFont="1" applyFill="1" applyBorder="1" applyAlignment="1" applyProtection="1">
      <alignment horizontal="center" vertical="top"/>
      <protection locked="0"/>
    </xf>
    <xf numFmtId="164" fontId="21" fillId="7" borderId="0" xfId="0" applyNumberFormat="1" applyFont="1" applyFill="1" applyBorder="1" applyAlignment="1" applyProtection="1">
      <alignment horizontal="center" vertical="top"/>
      <protection locked="0"/>
    </xf>
    <xf numFmtId="164" fontId="21" fillId="7" borderId="0" xfId="0" applyNumberFormat="1" applyFont="1" applyFill="1" applyBorder="1" applyAlignment="1" applyProtection="1">
      <alignment horizontal="right" vertical="top" wrapText="1"/>
    </xf>
    <xf numFmtId="164" fontId="21" fillId="7" borderId="5" xfId="0" applyNumberFormat="1" applyFont="1" applyFill="1" applyBorder="1" applyAlignment="1" applyProtection="1">
      <alignment horizontal="right" vertical="top" wrapText="1"/>
    </xf>
    <xf numFmtId="164" fontId="0" fillId="0" borderId="21" xfId="0" applyNumberFormat="1" applyFill="1" applyBorder="1" applyAlignment="1" applyProtection="1">
      <alignment horizontal="center" vertical="top" wrapText="1"/>
      <protection locked="0"/>
    </xf>
    <xf numFmtId="164" fontId="0" fillId="0" borderId="20" xfId="0" applyNumberFormat="1" applyFill="1" applyBorder="1" applyAlignment="1" applyProtection="1">
      <alignment horizontal="center" vertical="top" wrapText="1"/>
      <protection locked="0"/>
    </xf>
    <xf numFmtId="164" fontId="12" fillId="7" borderId="4" xfId="0" applyNumberFormat="1" applyFont="1" applyFill="1" applyBorder="1" applyAlignment="1" applyProtection="1">
      <alignment horizontal="left" vertical="top"/>
    </xf>
    <xf numFmtId="164" fontId="12" fillId="7" borderId="0" xfId="0" applyNumberFormat="1" applyFont="1" applyFill="1" applyBorder="1" applyAlignment="1" applyProtection="1">
      <alignment horizontal="left" vertical="top"/>
    </xf>
    <xf numFmtId="164" fontId="12" fillId="7" borderId="4" xfId="0" applyNumberFormat="1" applyFont="1" applyFill="1" applyBorder="1" applyAlignment="1" applyProtection="1">
      <alignment horizontal="left" vertical="top" wrapText="1"/>
      <protection locked="0"/>
    </xf>
    <xf numFmtId="164" fontId="12" fillId="7" borderId="0" xfId="0" applyNumberFormat="1" applyFont="1" applyFill="1" applyBorder="1" applyAlignment="1" applyProtection="1">
      <alignment horizontal="left" vertical="top" wrapText="1"/>
      <protection locked="0"/>
    </xf>
    <xf numFmtId="164" fontId="12" fillId="7" borderId="5" xfId="0" applyNumberFormat="1" applyFont="1" applyFill="1" applyBorder="1" applyAlignment="1" applyProtection="1">
      <alignment horizontal="left" vertical="top" wrapText="1"/>
      <protection locked="0"/>
    </xf>
    <xf numFmtId="164" fontId="12" fillId="7" borderId="1" xfId="0" applyNumberFormat="1" applyFont="1" applyFill="1" applyBorder="1" applyAlignment="1" applyProtection="1">
      <alignment horizontal="left" vertical="top" wrapText="1"/>
      <protection locked="0"/>
    </xf>
    <xf numFmtId="0" fontId="15" fillId="3" borderId="3" xfId="0" applyFont="1" applyFill="1" applyBorder="1"/>
    <xf numFmtId="164" fontId="21" fillId="7" borderId="5" xfId="0" applyNumberFormat="1" applyFont="1" applyFill="1" applyBorder="1" applyAlignment="1" applyProtection="1">
      <alignment horizontal="left" vertical="top"/>
    </xf>
    <xf numFmtId="164" fontId="12" fillId="7" borderId="4" xfId="0" applyNumberFormat="1" applyFont="1" applyFill="1" applyBorder="1" applyAlignment="1" applyProtection="1">
      <alignment horizontal="right" vertical="top" wrapText="1"/>
    </xf>
    <xf numFmtId="164" fontId="0" fillId="7" borderId="0" xfId="0" applyNumberFormat="1" applyFill="1" applyBorder="1" applyAlignment="1" applyProtection="1">
      <alignment horizontal="right" vertical="top" wrapText="1"/>
    </xf>
    <xf numFmtId="164" fontId="12" fillId="0" borderId="1" xfId="0" applyNumberFormat="1" applyFont="1" applyBorder="1" applyAlignment="1" applyProtection="1">
      <alignment horizontal="left" vertical="top" wrapText="1"/>
      <protection locked="0"/>
    </xf>
    <xf numFmtId="164" fontId="0" fillId="0" borderId="1" xfId="0" applyNumberFormat="1" applyBorder="1" applyAlignment="1" applyProtection="1">
      <alignment horizontal="left" vertical="top" wrapText="1"/>
      <protection locked="0"/>
    </xf>
    <xf numFmtId="164" fontId="0" fillId="0" borderId="21" xfId="0" applyNumberFormat="1" applyBorder="1" applyAlignment="1" applyProtection="1">
      <alignment wrapText="1"/>
      <protection locked="0"/>
    </xf>
    <xf numFmtId="164" fontId="0" fillId="0" borderId="19" xfId="0" applyNumberFormat="1" applyBorder="1" applyAlignment="1" applyProtection="1">
      <alignment wrapText="1"/>
      <protection locked="0"/>
    </xf>
    <xf numFmtId="164" fontId="0" fillId="0" borderId="20" xfId="0" applyNumberFormat="1" applyBorder="1" applyAlignment="1" applyProtection="1">
      <alignment wrapText="1"/>
      <protection locked="0"/>
    </xf>
    <xf numFmtId="0" fontId="12" fillId="0" borderId="21" xfId="0" applyFont="1" applyBorder="1" applyAlignment="1" applyProtection="1">
      <alignment horizontal="left" wrapText="1"/>
      <protection locked="0"/>
    </xf>
    <xf numFmtId="0" fontId="12" fillId="0" borderId="21" xfId="0" applyFont="1"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13" fillId="2" borderId="19" xfId="1" applyFill="1" applyBorder="1" applyAlignment="1" applyProtection="1"/>
    <xf numFmtId="0" fontId="0" fillId="2" borderId="19" xfId="0" applyFill="1" applyBorder="1"/>
    <xf numFmtId="166" fontId="0" fillId="0" borderId="21" xfId="0" applyNumberFormat="1" applyBorder="1" applyAlignment="1" applyProtection="1">
      <alignment horizontal="left" vertical="top" wrapText="1"/>
      <protection locked="0"/>
    </xf>
    <xf numFmtId="166" fontId="0" fillId="0" borderId="20" xfId="0" applyNumberFormat="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13" fillId="2" borderId="3" xfId="1" applyFill="1" applyBorder="1" applyAlignment="1" applyProtection="1">
      <alignment horizontal="right" wrapText="1"/>
    </xf>
    <xf numFmtId="0" fontId="0" fillId="0" borderId="3" xfId="0" applyBorder="1" applyAlignment="1">
      <alignment wrapText="1"/>
    </xf>
    <xf numFmtId="0" fontId="12" fillId="0" borderId="21" xfId="0" applyFont="1" applyBorder="1" applyAlignment="1" applyProtection="1">
      <alignment horizontal="left" vertical="top" wrapText="1"/>
      <protection locked="0"/>
    </xf>
    <xf numFmtId="0" fontId="0" fillId="2" borderId="8" xfId="0" applyFill="1" applyBorder="1"/>
    <xf numFmtId="0" fontId="0" fillId="2" borderId="10" xfId="0" applyFill="1" applyBorder="1"/>
    <xf numFmtId="0" fontId="12" fillId="2" borderId="2" xfId="0" applyFont="1" applyFill="1" applyBorder="1" applyAlignment="1">
      <alignment wrapText="1"/>
    </xf>
    <xf numFmtId="0" fontId="0" fillId="2" borderId="3" xfId="0" applyFill="1" applyBorder="1" applyAlignment="1">
      <alignment wrapText="1"/>
    </xf>
    <xf numFmtId="0" fontId="0" fillId="2" borderId="6" xfId="0" applyFill="1" applyBorder="1" applyAlignment="1">
      <alignment wrapText="1"/>
    </xf>
    <xf numFmtId="0" fontId="21" fillId="2" borderId="3" xfId="0" applyFont="1" applyFill="1" applyBorder="1" applyAlignment="1">
      <alignment horizontal="right"/>
    </xf>
    <xf numFmtId="0" fontId="21" fillId="2" borderId="6" xfId="0" applyFont="1" applyFill="1" applyBorder="1" applyAlignment="1">
      <alignment horizontal="right"/>
    </xf>
    <xf numFmtId="0" fontId="35" fillId="2" borderId="0" xfId="0" applyFont="1" applyFill="1" applyBorder="1" applyAlignment="1" applyProtection="1">
      <alignment horizontal="center" wrapText="1"/>
    </xf>
    <xf numFmtId="0" fontId="0" fillId="0" borderId="0" xfId="0"/>
    <xf numFmtId="0" fontId="12" fillId="0" borderId="8" xfId="0" applyFont="1" applyBorder="1" applyAlignment="1" applyProtection="1">
      <protection locked="0"/>
    </xf>
    <xf numFmtId="0" fontId="0" fillId="0" borderId="8" xfId="0" applyBorder="1" applyAlignment="1" applyProtection="1">
      <protection locked="0"/>
    </xf>
    <xf numFmtId="0" fontId="0" fillId="0" borderId="24" xfId="0" applyBorder="1" applyAlignment="1" applyProtection="1">
      <protection locked="0"/>
    </xf>
    <xf numFmtId="0" fontId="0" fillId="2" borderId="4" xfId="0"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12" fillId="7" borderId="21" xfId="0" applyFont="1" applyFill="1" applyBorder="1" applyAlignment="1" applyProtection="1">
      <alignment wrapText="1"/>
    </xf>
    <xf numFmtId="0" fontId="12" fillId="7" borderId="19" xfId="0" applyFont="1" applyFill="1" applyBorder="1" applyAlignment="1" applyProtection="1">
      <alignment wrapText="1"/>
    </xf>
    <xf numFmtId="0" fontId="12" fillId="2" borderId="21" xfId="0" applyFont="1"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27" fillId="6" borderId="21" xfId="3" applyNumberFormat="1" applyFont="1" applyFill="1" applyBorder="1" applyAlignment="1" applyProtection="1">
      <alignment horizontal="center"/>
    </xf>
    <xf numFmtId="0" fontId="27" fillId="6" borderId="19" xfId="3" applyNumberFormat="1" applyFont="1" applyFill="1" applyBorder="1" applyAlignment="1" applyProtection="1">
      <alignment horizontal="center"/>
    </xf>
    <xf numFmtId="0" fontId="27" fillId="6" borderId="20" xfId="3" applyNumberFormat="1" applyFont="1" applyFill="1" applyBorder="1" applyAlignment="1" applyProtection="1">
      <alignment horizontal="center"/>
    </xf>
    <xf numFmtId="0" fontId="6" fillId="0" borderId="21" xfId="3" applyFont="1" applyBorder="1" applyProtection="1">
      <protection locked="0"/>
    </xf>
    <xf numFmtId="0" fontId="30" fillId="0" borderId="20" xfId="3" applyBorder="1" applyProtection="1">
      <protection locked="0"/>
    </xf>
    <xf numFmtId="0" fontId="8" fillId="7" borderId="23" xfId="3" applyFont="1" applyFill="1" applyBorder="1" applyAlignment="1">
      <alignment horizontal="right"/>
    </xf>
    <xf numFmtId="0" fontId="6" fillId="0" borderId="21" xfId="3" applyFont="1" applyFill="1" applyBorder="1" applyProtection="1">
      <protection locked="0"/>
    </xf>
    <xf numFmtId="0" fontId="30" fillId="0" borderId="20" xfId="3" applyFill="1" applyBorder="1" applyProtection="1">
      <protection locked="0"/>
    </xf>
    <xf numFmtId="0" fontId="23" fillId="0" borderId="1" xfId="3" applyFont="1" applyBorder="1" applyProtection="1">
      <protection locked="0"/>
    </xf>
    <xf numFmtId="164" fontId="23" fillId="0" borderId="1" xfId="3" applyNumberFormat="1" applyFont="1" applyBorder="1" applyAlignment="1" applyProtection="1">
      <alignment horizontal="center"/>
      <protection locked="0"/>
    </xf>
    <xf numFmtId="0" fontId="37" fillId="7" borderId="21" xfId="3" applyFont="1" applyFill="1" applyBorder="1" applyAlignment="1">
      <alignment horizontal="center"/>
    </xf>
    <xf numFmtId="0" fontId="37" fillId="7" borderId="19" xfId="3" applyFont="1" applyFill="1" applyBorder="1" applyAlignment="1">
      <alignment horizontal="center"/>
    </xf>
    <xf numFmtId="0" fontId="37" fillId="7" borderId="20" xfId="3" applyFont="1" applyFill="1" applyBorder="1" applyAlignment="1">
      <alignment horizontal="center"/>
    </xf>
    <xf numFmtId="0" fontId="6" fillId="0" borderId="1" xfId="3" applyFont="1" applyBorder="1" applyProtection="1">
      <protection locked="0"/>
    </xf>
    <xf numFmtId="0" fontId="30" fillId="0" borderId="1" xfId="3" applyBorder="1" applyProtection="1">
      <protection locked="0"/>
    </xf>
    <xf numFmtId="0" fontId="4" fillId="0" borderId="1" xfId="3" applyFont="1" applyBorder="1" applyProtection="1">
      <protection locked="0"/>
    </xf>
    <xf numFmtId="0" fontId="0" fillId="5" borderId="21" xfId="0" applyFill="1" applyBorder="1" applyAlignment="1" applyProtection="1">
      <alignment horizontal="left" vertical="top" wrapText="1"/>
    </xf>
    <xf numFmtId="0" fontId="0" fillId="5" borderId="19" xfId="0" applyFill="1" applyBorder="1" applyAlignment="1" applyProtection="1">
      <alignment horizontal="left" vertical="top" wrapText="1"/>
    </xf>
    <xf numFmtId="0" fontId="0" fillId="0" borderId="20" xfId="0" applyBorder="1" applyAlignment="1">
      <alignment wrapText="1"/>
    </xf>
    <xf numFmtId="0" fontId="12" fillId="0" borderId="8" xfId="0" applyFont="1" applyBorder="1" applyAlignment="1" applyProtection="1">
      <alignment wrapText="1"/>
      <protection locked="0"/>
    </xf>
    <xf numFmtId="0" fontId="0" fillId="0" borderId="8" xfId="0" applyBorder="1" applyAlignment="1" applyProtection="1">
      <alignment wrapText="1"/>
      <protection locked="0"/>
    </xf>
    <xf numFmtId="0" fontId="0" fillId="0" borderId="0" xfId="0" applyAlignment="1">
      <alignment vertical="top" wrapText="1"/>
    </xf>
    <xf numFmtId="164" fontId="0" fillId="0" borderId="21" xfId="0" applyNumberFormat="1" applyBorder="1" applyAlignment="1" applyProtection="1">
      <alignment horizontal="left" wrapText="1"/>
      <protection locked="0"/>
    </xf>
    <xf numFmtId="164" fontId="0" fillId="0" borderId="19" xfId="0" applyNumberFormat="1" applyBorder="1" applyAlignment="1" applyProtection="1">
      <alignment horizontal="left" wrapText="1"/>
      <protection locked="0"/>
    </xf>
    <xf numFmtId="164" fontId="0" fillId="0" borderId="20" xfId="0" applyNumberFormat="1" applyBorder="1" applyAlignment="1" applyProtection="1">
      <alignment horizontal="left" wrapText="1"/>
      <protection locked="0"/>
    </xf>
    <xf numFmtId="0" fontId="0" fillId="5" borderId="21" xfId="0" applyFill="1" applyBorder="1" applyAlignment="1">
      <alignment horizontal="left" wrapText="1"/>
    </xf>
    <xf numFmtId="0" fontId="0" fillId="5" borderId="19" xfId="0" applyFill="1" applyBorder="1" applyAlignment="1">
      <alignment horizontal="left" wrapText="1"/>
    </xf>
    <xf numFmtId="0" fontId="0" fillId="5" borderId="20" xfId="0" applyFill="1" applyBorder="1" applyAlignment="1">
      <alignment horizontal="left" wrapText="1"/>
    </xf>
    <xf numFmtId="0" fontId="15" fillId="0" borderId="0" xfId="0" applyFont="1" applyAlignment="1">
      <alignment vertical="top" wrapText="1"/>
    </xf>
    <xf numFmtId="0" fontId="0" fillId="0" borderId="2" xfId="0" applyFill="1" applyBorder="1" applyAlignment="1" applyProtection="1">
      <alignment wrapText="1"/>
      <protection locked="0"/>
    </xf>
    <xf numFmtId="0" fontId="0" fillId="0" borderId="6" xfId="0" applyFill="1" applyBorder="1" applyAlignment="1" applyProtection="1">
      <alignment wrapText="1"/>
      <protection locked="0"/>
    </xf>
    <xf numFmtId="0" fontId="0" fillId="0" borderId="21"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5" borderId="20" xfId="0" applyFill="1" applyBorder="1" applyAlignment="1" applyProtection="1">
      <alignment horizontal="left" vertical="top" wrapText="1"/>
    </xf>
    <xf numFmtId="0" fontId="0" fillId="2" borderId="0" xfId="0" applyFill="1" applyAlignment="1">
      <alignment horizontal="right" vertical="top" wrapText="1"/>
    </xf>
    <xf numFmtId="0" fontId="0" fillId="0" borderId="0" xfId="0" applyAlignment="1">
      <alignment horizontal="right" wrapText="1"/>
    </xf>
    <xf numFmtId="0" fontId="12" fillId="0" borderId="21" xfId="0" applyFont="1" applyFill="1" applyBorder="1" applyAlignment="1" applyProtection="1">
      <alignment vertical="top" wrapText="1"/>
    </xf>
    <xf numFmtId="0" fontId="0" fillId="0" borderId="19" xfId="0" applyFill="1" applyBorder="1" applyAlignment="1" applyProtection="1">
      <alignment vertical="top" wrapText="1"/>
    </xf>
    <xf numFmtId="0" fontId="0" fillId="0" borderId="20" xfId="0" applyFill="1" applyBorder="1" applyAlignment="1" applyProtection="1">
      <alignment vertical="top" wrapText="1"/>
    </xf>
    <xf numFmtId="0" fontId="0" fillId="0" borderId="19" xfId="0" applyBorder="1" applyAlignment="1" applyProtection="1">
      <alignment horizontal="left" vertical="top" wrapText="1"/>
      <protection locked="0"/>
    </xf>
    <xf numFmtId="169" fontId="46" fillId="6" borderId="9" xfId="4" applyNumberFormat="1" applyFont="1" applyFill="1" applyBorder="1" applyAlignment="1" applyProtection="1">
      <alignment horizontal="center"/>
    </xf>
    <xf numFmtId="169" fontId="46" fillId="6" borderId="29" xfId="4" applyNumberFormat="1" applyFont="1" applyFill="1" applyBorder="1" applyAlignment="1" applyProtection="1">
      <alignment horizontal="center"/>
    </xf>
    <xf numFmtId="167" fontId="34" fillId="7" borderId="27" xfId="3" applyNumberFormat="1" applyFont="1" applyFill="1" applyBorder="1" applyAlignment="1">
      <alignment horizontal="right"/>
    </xf>
    <xf numFmtId="167" fontId="34" fillId="7" borderId="3" xfId="3" applyNumberFormat="1" applyFont="1" applyFill="1" applyBorder="1" applyAlignment="1">
      <alignment horizontal="right"/>
    </xf>
    <xf numFmtId="0" fontId="8" fillId="0" borderId="21" xfId="3" applyFont="1" applyBorder="1" applyProtection="1">
      <protection locked="0"/>
    </xf>
    <xf numFmtId="0" fontId="8" fillId="0" borderId="19" xfId="3" applyFont="1" applyBorder="1" applyProtection="1">
      <protection locked="0"/>
    </xf>
    <xf numFmtId="0" fontId="8" fillId="0" borderId="20" xfId="3" applyFont="1" applyBorder="1" applyProtection="1">
      <protection locked="0"/>
    </xf>
    <xf numFmtId="0" fontId="30" fillId="7" borderId="1" xfId="3" applyFill="1" applyBorder="1" applyAlignment="1" applyProtection="1">
      <alignment horizontal="center"/>
    </xf>
    <xf numFmtId="0" fontId="30" fillId="7" borderId="6" xfId="3" applyFill="1" applyBorder="1" applyAlignment="1" applyProtection="1">
      <alignment horizontal="center"/>
    </xf>
    <xf numFmtId="0" fontId="30" fillId="7" borderId="5" xfId="3" applyFill="1" applyBorder="1" applyAlignment="1" applyProtection="1">
      <alignment horizontal="center"/>
    </xf>
    <xf numFmtId="0" fontId="30" fillId="7" borderId="10" xfId="3" applyFill="1" applyBorder="1" applyAlignment="1" applyProtection="1">
      <alignment horizontal="center"/>
    </xf>
    <xf numFmtId="0" fontId="30" fillId="7" borderId="9" xfId="3" applyFill="1" applyBorder="1" applyAlignment="1" applyProtection="1">
      <alignment horizontal="center"/>
    </xf>
    <xf numFmtId="0" fontId="30" fillId="7" borderId="26" xfId="3" applyFill="1" applyBorder="1" applyAlignment="1" applyProtection="1">
      <alignment horizontal="center"/>
    </xf>
    <xf numFmtId="0" fontId="30" fillId="7" borderId="25" xfId="3" applyFill="1" applyBorder="1" applyAlignment="1" applyProtection="1">
      <alignment horizontal="center"/>
    </xf>
    <xf numFmtId="167" fontId="30" fillId="7" borderId="9" xfId="3" applyNumberFormat="1" applyFill="1" applyBorder="1" applyAlignment="1" applyProtection="1">
      <alignment horizontal="center"/>
      <protection locked="0"/>
    </xf>
    <xf numFmtId="167" fontId="30" fillId="7" borderId="26" xfId="3" applyNumberFormat="1" applyFill="1" applyBorder="1" applyAlignment="1" applyProtection="1">
      <alignment horizontal="center"/>
      <protection locked="0"/>
    </xf>
    <xf numFmtId="167" fontId="30" fillId="7" borderId="25" xfId="3" applyNumberFormat="1" applyFill="1" applyBorder="1" applyAlignment="1" applyProtection="1">
      <alignment horizontal="center"/>
      <protection locked="0"/>
    </xf>
    <xf numFmtId="168" fontId="40" fillId="7" borderId="2" xfId="3" applyNumberFormat="1" applyFont="1" applyFill="1" applyBorder="1" applyAlignment="1" applyProtection="1">
      <alignment horizontal="center" vertical="center" wrapText="1"/>
    </xf>
    <xf numFmtId="168" fontId="40" fillId="7" borderId="3" xfId="3" applyNumberFormat="1" applyFont="1" applyFill="1" applyBorder="1" applyAlignment="1" applyProtection="1">
      <alignment horizontal="center" vertical="center" wrapText="1"/>
    </xf>
    <xf numFmtId="168" fontId="40" fillId="7" borderId="6" xfId="3" applyNumberFormat="1" applyFont="1" applyFill="1" applyBorder="1" applyAlignment="1" applyProtection="1">
      <alignment horizontal="center" vertical="center" wrapText="1"/>
    </xf>
    <xf numFmtId="168" fontId="40" fillId="7" borderId="4" xfId="3" applyNumberFormat="1" applyFont="1" applyFill="1" applyBorder="1" applyAlignment="1" applyProtection="1">
      <alignment horizontal="center" vertical="center" wrapText="1"/>
    </xf>
    <xf numFmtId="168" fontId="40" fillId="7" borderId="0" xfId="3" applyNumberFormat="1" applyFont="1" applyFill="1" applyBorder="1" applyAlignment="1" applyProtection="1">
      <alignment horizontal="center" vertical="center" wrapText="1"/>
    </xf>
    <xf numFmtId="168" fontId="40" fillId="7" borderId="5" xfId="3" applyNumberFormat="1" applyFont="1" applyFill="1" applyBorder="1" applyAlignment="1" applyProtection="1">
      <alignment horizontal="center" vertical="center" wrapText="1"/>
    </xf>
    <xf numFmtId="168" fontId="40" fillId="7" borderId="7" xfId="3" applyNumberFormat="1" applyFont="1" applyFill="1" applyBorder="1" applyAlignment="1" applyProtection="1">
      <alignment horizontal="center" vertical="center" wrapText="1"/>
    </xf>
    <xf numFmtId="168" fontId="40" fillId="7" borderId="8" xfId="3" applyNumberFormat="1" applyFont="1" applyFill="1" applyBorder="1" applyAlignment="1" applyProtection="1">
      <alignment horizontal="center" vertical="center" wrapText="1"/>
    </xf>
    <xf numFmtId="168" fontId="40" fillId="7" borderId="10" xfId="3" applyNumberFormat="1" applyFont="1" applyFill="1" applyBorder="1" applyAlignment="1" applyProtection="1">
      <alignment horizontal="center" vertical="center" wrapText="1"/>
    </xf>
    <xf numFmtId="167" fontId="30" fillId="7" borderId="9" xfId="3" applyNumberFormat="1" applyFill="1" applyBorder="1" applyAlignment="1">
      <alignment horizontal="center"/>
    </xf>
    <xf numFmtId="167" fontId="30" fillId="7" borderId="26" xfId="3" applyNumberFormat="1" applyFill="1" applyBorder="1" applyAlignment="1">
      <alignment horizontal="center"/>
    </xf>
    <xf numFmtId="167" fontId="30" fillId="7" borderId="25" xfId="3" applyNumberFormat="1" applyFill="1" applyBorder="1" applyAlignment="1">
      <alignment horizontal="center"/>
    </xf>
    <xf numFmtId="168" fontId="30" fillId="6" borderId="9" xfId="3" applyNumberFormat="1" applyFill="1" applyBorder="1" applyAlignment="1" applyProtection="1">
      <alignment horizontal="center"/>
      <protection locked="0"/>
    </xf>
    <xf numFmtId="168" fontId="30" fillId="6" borderId="26" xfId="3" applyNumberFormat="1" applyFill="1" applyBorder="1" applyAlignment="1" applyProtection="1">
      <alignment horizontal="center"/>
      <protection locked="0"/>
    </xf>
    <xf numFmtId="168" fontId="30" fillId="6" borderId="25" xfId="3" applyNumberFormat="1" applyFill="1" applyBorder="1" applyAlignment="1" applyProtection="1">
      <alignment horizontal="center"/>
      <protection locked="0"/>
    </xf>
    <xf numFmtId="168" fontId="30" fillId="6" borderId="9" xfId="3" applyNumberFormat="1" applyFill="1" applyBorder="1" applyAlignment="1" applyProtection="1">
      <alignment horizontal="center"/>
    </xf>
    <xf numFmtId="168" fontId="30" fillId="6" borderId="26" xfId="3" applyNumberFormat="1" applyFill="1" applyBorder="1" applyAlignment="1" applyProtection="1">
      <alignment horizontal="center"/>
    </xf>
    <xf numFmtId="168" fontId="30" fillId="6" borderId="25" xfId="3" applyNumberFormat="1" applyFill="1" applyBorder="1" applyAlignment="1" applyProtection="1">
      <alignment horizontal="center"/>
    </xf>
    <xf numFmtId="0" fontId="1" fillId="0" borderId="1" xfId="3" applyFont="1" applyBorder="1" applyProtection="1">
      <protection locked="0"/>
    </xf>
    <xf numFmtId="164" fontId="0" fillId="0" borderId="8" xfId="0" applyNumberFormat="1" applyBorder="1" applyAlignment="1" applyProtection="1">
      <alignment horizontal="left" wrapText="1"/>
      <protection locked="0"/>
    </xf>
  </cellXfs>
  <cellStyles count="5">
    <cellStyle name="Hyperlink" xfId="1" builtinId="8"/>
    <cellStyle name="Normal" xfId="0" builtinId="0"/>
    <cellStyle name="Normal 2" xfId="2"/>
    <cellStyle name="Normal 3" xfId="3"/>
    <cellStyle name="Percent 2" xfId="4"/>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104775</xdr:colOff>
      <xdr:row>0</xdr:row>
      <xdr:rowOff>104775</xdr:rowOff>
    </xdr:from>
    <xdr:to>
      <xdr:col>9</xdr:col>
      <xdr:colOff>1228725</xdr:colOff>
      <xdr:row>2</xdr:row>
      <xdr:rowOff>38100</xdr:rowOff>
    </xdr:to>
    <xdr:pic>
      <xdr:nvPicPr>
        <xdr:cNvPr id="2167" name="Picture 3" descr="C:\Users\tback\AppData\Local\Microsoft\Windows\INetCache\Content.Outlook\6NVXWNVP\11062018_Think_Kentucky_RTR_Logo (000000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0" y="104775"/>
          <a:ext cx="1733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57150</xdr:colOff>
      <xdr:row>0</xdr:row>
      <xdr:rowOff>123825</xdr:rowOff>
    </xdr:from>
    <xdr:to>
      <xdr:col>9</xdr:col>
      <xdr:colOff>571500</xdr:colOff>
      <xdr:row>2</xdr:row>
      <xdr:rowOff>57150</xdr:rowOff>
    </xdr:to>
    <xdr:pic>
      <xdr:nvPicPr>
        <xdr:cNvPr id="1205" name="Picture 2" descr="C:\Users\tback\AppData\Local\Microsoft\Windows\INetCache\Content.Outlook\6NVXWNVP\11062018_Think_Kentucky_RTR_Logo (000000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24350" y="123825"/>
          <a:ext cx="1733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161925</xdr:colOff>
      <xdr:row>0</xdr:row>
      <xdr:rowOff>123825</xdr:rowOff>
    </xdr:from>
    <xdr:to>
      <xdr:col>10</xdr:col>
      <xdr:colOff>428625</xdr:colOff>
      <xdr:row>2</xdr:row>
      <xdr:rowOff>57150</xdr:rowOff>
    </xdr:to>
    <xdr:pic>
      <xdr:nvPicPr>
        <xdr:cNvPr id="7295" name="Picture 2" descr="C:\Users\tback\AppData\Local\Microsoft\Windows\INetCache\Content.Outlook\6NVXWNVP\11062018_Think_Kentucky_RTR_Logo (000000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0100" y="123825"/>
          <a:ext cx="1733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571500</xdr:colOff>
      <xdr:row>0</xdr:row>
      <xdr:rowOff>0</xdr:rowOff>
    </xdr:from>
    <xdr:to>
      <xdr:col>9</xdr:col>
      <xdr:colOff>409575</xdr:colOff>
      <xdr:row>0</xdr:row>
      <xdr:rowOff>0</xdr:rowOff>
    </xdr:to>
    <xdr:pic>
      <xdr:nvPicPr>
        <xdr:cNvPr id="843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0"/>
          <a:ext cx="1057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161925</xdr:colOff>
      <xdr:row>0</xdr:row>
      <xdr:rowOff>133350</xdr:rowOff>
    </xdr:from>
    <xdr:to>
      <xdr:col>9</xdr:col>
      <xdr:colOff>676275</xdr:colOff>
      <xdr:row>2</xdr:row>
      <xdr:rowOff>66675</xdr:rowOff>
    </xdr:to>
    <xdr:pic>
      <xdr:nvPicPr>
        <xdr:cNvPr id="8436" name="Picture 3" descr="C:\Users\tback\AppData\Local\Microsoft\Windows\INetCache\Content.Outlook\6NVXWNVP\11062018_Think_Kentucky_RTR_Logo (0000000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0" y="133350"/>
          <a:ext cx="1733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SHARE\FI%20Applications\Angel\Angel%20Investment%20Act%20Small%20Business%20Application%2007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mall Business Application"/>
      <sheetName val="Certification"/>
      <sheetName val="Disclosure"/>
      <sheetName val="OFFICE USE ONLY"/>
      <sheetName val="BSSC USE ONLY"/>
    </sheetNames>
    <sheetDataSet>
      <sheetData sheetId="0" refreshError="1"/>
      <sheetData sheetId="1" refreshError="1"/>
      <sheetData sheetId="2" refreshError="1"/>
      <sheetData sheetId="3" refreshError="1"/>
      <sheetData sheetId="4">
        <row r="97">
          <cell r="F97" t="str">
            <v>Currently Engaged in</v>
          </cell>
        </row>
        <row r="98">
          <cell r="F98" t="str">
            <v>Plan to Engage in</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bir@kyinnovation.com" TargetMode="External"/><Relationship Id="rId7" Type="http://schemas.openxmlformats.org/officeDocument/2006/relationships/drawing" Target="../drawings/drawing1.xml"/><Relationship Id="rId2" Type="http://schemas.openxmlformats.org/officeDocument/2006/relationships/hyperlink" Target="mailto:sbir@kyinnovation.com." TargetMode="External"/><Relationship Id="rId1" Type="http://schemas.openxmlformats.org/officeDocument/2006/relationships/hyperlink" Target="http://www.kyinnovation.com/sbir-sttr-funding-and-match" TargetMode="External"/><Relationship Id="rId6" Type="http://schemas.openxmlformats.org/officeDocument/2006/relationships/printerSettings" Target="../printerSettings/printerSettings1.bin"/><Relationship Id="rId5" Type="http://schemas.openxmlformats.org/officeDocument/2006/relationships/hyperlink" Target="mailto:sbir@kyinnovation.com" TargetMode="External"/><Relationship Id="rId4" Type="http://schemas.openxmlformats.org/officeDocument/2006/relationships/hyperlink" Target="mailto:sbir@kyinnovation.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gi-bin/sssd/naics/naicsrch?chart=2017" TargetMode="External"/><Relationship Id="rId2" Type="http://schemas.openxmlformats.org/officeDocument/2006/relationships/hyperlink" Target="https://app.sos.ky.gov/ftsearch/" TargetMode="External"/><Relationship Id="rId1" Type="http://schemas.openxmlformats.org/officeDocument/2006/relationships/hyperlink" Target="http://www.census.gov/cgi-bin/sssd/naics/naicsrch?chart=2012"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8"/>
  <sheetViews>
    <sheetView tabSelected="1" workbookViewId="0">
      <selection activeCell="B40" sqref="B40"/>
    </sheetView>
  </sheetViews>
  <sheetFormatPr defaultRowHeight="12.75" x14ac:dyDescent="0.2"/>
  <cols>
    <col min="1" max="1" width="3.28515625" customWidth="1"/>
    <col min="8" max="8" width="10.28515625" bestFit="1" customWidth="1"/>
    <col min="10" max="10" width="19.7109375" customWidth="1"/>
  </cols>
  <sheetData>
    <row r="1" spans="1:10" ht="15.75" x14ac:dyDescent="0.25">
      <c r="A1" s="27" t="s">
        <v>162</v>
      </c>
      <c r="B1" s="26"/>
      <c r="C1" s="26"/>
      <c r="D1" s="26"/>
      <c r="E1" s="26"/>
      <c r="F1" s="26"/>
      <c r="G1" s="26"/>
      <c r="H1" s="26"/>
      <c r="I1" s="274"/>
      <c r="J1" s="274"/>
    </row>
    <row r="2" spans="1:10" ht="15.75" x14ac:dyDescent="0.25">
      <c r="A2" s="270" t="s">
        <v>252</v>
      </c>
      <c r="B2" s="271"/>
      <c r="C2" s="271"/>
      <c r="D2" s="271"/>
      <c r="E2" s="271"/>
      <c r="F2" s="271"/>
      <c r="G2" s="271"/>
      <c r="H2" s="271"/>
      <c r="I2" s="274"/>
      <c r="J2" s="274"/>
    </row>
    <row r="3" spans="1:10" ht="15.75" x14ac:dyDescent="0.25">
      <c r="A3" s="270" t="s">
        <v>253</v>
      </c>
      <c r="B3" s="270"/>
      <c r="C3" s="270"/>
      <c r="D3" s="270"/>
      <c r="E3" s="270"/>
      <c r="F3" s="270"/>
      <c r="G3" s="270"/>
      <c r="H3" s="270"/>
      <c r="I3" s="274"/>
      <c r="J3" s="274"/>
    </row>
    <row r="4" spans="1:10" ht="15.75" x14ac:dyDescent="0.25">
      <c r="A4" s="270" t="s">
        <v>254</v>
      </c>
      <c r="B4" s="271"/>
      <c r="C4" s="271"/>
      <c r="D4" s="271"/>
      <c r="E4" s="271"/>
      <c r="F4" s="271"/>
      <c r="G4" s="271"/>
      <c r="H4" s="271"/>
      <c r="J4" s="59" t="str">
        <f>'Project Info'!I5</f>
        <v>Rev 8/2019</v>
      </c>
    </row>
    <row r="5" spans="1:10" x14ac:dyDescent="0.2">
      <c r="J5" s="59"/>
    </row>
    <row r="6" spans="1:10" x14ac:dyDescent="0.2">
      <c r="A6" s="5" t="s">
        <v>163</v>
      </c>
    </row>
    <row r="7" spans="1:10" ht="38.25" customHeight="1" x14ac:dyDescent="0.2">
      <c r="A7" s="272" t="s">
        <v>293</v>
      </c>
      <c r="B7" s="273"/>
      <c r="C7" s="273"/>
      <c r="D7" s="273"/>
      <c r="E7" s="273"/>
      <c r="F7" s="273"/>
      <c r="G7" s="273"/>
      <c r="H7" s="273"/>
      <c r="I7" s="273"/>
      <c r="J7" s="273"/>
    </row>
    <row r="8" spans="1:10" x14ac:dyDescent="0.2">
      <c r="A8" s="275" t="s">
        <v>301</v>
      </c>
      <c r="B8" s="275"/>
      <c r="C8" s="275"/>
      <c r="D8" s="275"/>
      <c r="E8" s="275"/>
      <c r="F8" s="275"/>
      <c r="G8" s="275"/>
      <c r="H8" s="275"/>
      <c r="I8" s="275"/>
      <c r="J8" s="275"/>
    </row>
    <row r="10" spans="1:10" ht="51" customHeight="1" x14ac:dyDescent="0.2">
      <c r="A10" s="272" t="s">
        <v>266</v>
      </c>
      <c r="B10" s="273"/>
      <c r="C10" s="273"/>
      <c r="D10" s="273"/>
      <c r="E10" s="273"/>
      <c r="F10" s="273"/>
      <c r="G10" s="273"/>
      <c r="H10" s="273"/>
      <c r="I10" s="273"/>
      <c r="J10" s="273"/>
    </row>
    <row r="11" spans="1:10" ht="6" customHeight="1" x14ac:dyDescent="0.2">
      <c r="A11" s="25"/>
      <c r="B11" s="25"/>
      <c r="C11" s="25"/>
      <c r="D11" s="25"/>
      <c r="E11" s="25"/>
      <c r="F11" s="25"/>
      <c r="G11" s="25"/>
      <c r="H11" s="25"/>
      <c r="I11" s="25"/>
      <c r="J11" s="25"/>
    </row>
    <row r="12" spans="1:10" ht="25.5" customHeight="1" x14ac:dyDescent="0.2">
      <c r="A12" s="272" t="s">
        <v>294</v>
      </c>
      <c r="B12" s="273"/>
      <c r="C12" s="273"/>
      <c r="D12" s="273"/>
      <c r="E12" s="273"/>
      <c r="F12" s="273"/>
      <c r="G12" s="273"/>
      <c r="H12" s="273"/>
      <c r="I12" s="273"/>
      <c r="J12" s="273"/>
    </row>
    <row r="13" spans="1:10" ht="6.75" customHeight="1" x14ac:dyDescent="0.2">
      <c r="A13" s="25"/>
      <c r="B13" s="25"/>
      <c r="C13" s="25"/>
      <c r="D13" s="25"/>
      <c r="E13" s="25"/>
      <c r="F13" s="25"/>
      <c r="G13" s="25"/>
      <c r="H13" s="25"/>
      <c r="I13" s="25"/>
      <c r="J13" s="25"/>
    </row>
    <row r="14" spans="1:10" ht="12.75" customHeight="1" x14ac:dyDescent="0.2">
      <c r="A14" s="272" t="s">
        <v>386</v>
      </c>
      <c r="B14" s="272"/>
      <c r="C14" s="272"/>
      <c r="D14" s="272"/>
      <c r="E14" s="272"/>
      <c r="F14" s="272"/>
      <c r="G14" s="272"/>
      <c r="H14" s="272"/>
      <c r="I14" s="276" t="s">
        <v>385</v>
      </c>
      <c r="J14" s="276"/>
    </row>
    <row r="15" spans="1:10" s="224" customFormat="1" ht="12.75" customHeight="1" x14ac:dyDescent="0.2">
      <c r="A15" s="277" t="s">
        <v>387</v>
      </c>
      <c r="B15" s="277"/>
      <c r="C15" s="277"/>
      <c r="D15" s="277"/>
      <c r="E15" s="277"/>
      <c r="F15" s="277"/>
      <c r="G15" s="277"/>
      <c r="H15" s="277"/>
      <c r="I15" s="277"/>
      <c r="J15" s="277"/>
    </row>
    <row r="16" spans="1:10" s="224" customFormat="1" ht="12.75" customHeight="1" x14ac:dyDescent="0.2">
      <c r="A16" s="234" t="s">
        <v>388</v>
      </c>
      <c r="B16" s="223"/>
      <c r="C16" s="278" t="s">
        <v>385</v>
      </c>
      <c r="D16" s="278"/>
      <c r="E16" s="278"/>
      <c r="F16" s="223"/>
      <c r="G16" s="223"/>
      <c r="H16" s="223"/>
      <c r="I16" s="233"/>
      <c r="J16" s="233"/>
    </row>
    <row r="17" spans="1:10" ht="6.75" customHeight="1" x14ac:dyDescent="0.2">
      <c r="A17" s="25"/>
      <c r="B17" s="25"/>
      <c r="C17" s="25"/>
      <c r="D17" s="25"/>
      <c r="E17" s="25"/>
      <c r="F17" s="25"/>
      <c r="G17" s="25"/>
      <c r="H17" s="25"/>
      <c r="I17" s="25"/>
      <c r="J17" s="25"/>
    </row>
    <row r="18" spans="1:10" ht="76.5" customHeight="1" x14ac:dyDescent="0.2">
      <c r="A18" s="25"/>
      <c r="B18" s="25"/>
      <c r="C18" s="25"/>
      <c r="D18" s="273" t="s">
        <v>250</v>
      </c>
      <c r="E18" s="273"/>
      <c r="F18" s="273"/>
      <c r="G18" s="273"/>
      <c r="H18" s="273"/>
      <c r="I18" s="25"/>
      <c r="J18" s="25"/>
    </row>
    <row r="19" spans="1:10" ht="7.5" customHeight="1" x14ac:dyDescent="0.2"/>
    <row r="20" spans="1:10" x14ac:dyDescent="0.2">
      <c r="A20" s="5" t="s">
        <v>251</v>
      </c>
    </row>
    <row r="21" spans="1:10" x14ac:dyDescent="0.2">
      <c r="A21" t="s">
        <v>164</v>
      </c>
    </row>
    <row r="22" spans="1:10" ht="6.75" customHeight="1" x14ac:dyDescent="0.2"/>
    <row r="23" spans="1:10" ht="25.5" customHeight="1" x14ac:dyDescent="0.2">
      <c r="A23" s="82" t="s">
        <v>165</v>
      </c>
      <c r="B23" s="272" t="s">
        <v>399</v>
      </c>
      <c r="C23" s="272"/>
      <c r="D23" s="272"/>
      <c r="E23" s="272"/>
      <c r="F23" s="272"/>
      <c r="G23" s="272"/>
      <c r="H23" s="272"/>
      <c r="I23" s="272"/>
      <c r="J23" s="272"/>
    </row>
    <row r="24" spans="1:10" ht="6.75" customHeight="1" x14ac:dyDescent="0.2"/>
    <row r="25" spans="1:10" ht="66" customHeight="1" x14ac:dyDescent="0.2">
      <c r="A25" s="82" t="s">
        <v>166</v>
      </c>
      <c r="B25" s="269" t="s">
        <v>255</v>
      </c>
      <c r="C25" s="269"/>
      <c r="D25" s="269"/>
      <c r="E25" s="269"/>
      <c r="F25" s="269"/>
      <c r="G25" s="269"/>
      <c r="H25" s="269"/>
      <c r="I25" s="269"/>
      <c r="J25" s="269"/>
    </row>
    <row r="26" spans="1:10" ht="6.75" customHeight="1" x14ac:dyDescent="0.2"/>
    <row r="27" spans="1:10" x14ac:dyDescent="0.2">
      <c r="A27" s="3" t="s">
        <v>167</v>
      </c>
      <c r="B27" s="268" t="s">
        <v>295</v>
      </c>
      <c r="C27" s="268"/>
      <c r="D27" s="268"/>
      <c r="E27" s="268"/>
      <c r="F27" s="268"/>
      <c r="G27" s="268"/>
      <c r="H27" s="268"/>
      <c r="I27" s="268"/>
      <c r="J27" s="268"/>
    </row>
    <row r="28" spans="1:10" ht="6.75" customHeight="1" x14ac:dyDescent="0.2"/>
    <row r="29" spans="1:10" ht="40.5" customHeight="1" x14ac:dyDescent="0.2">
      <c r="A29" s="82" t="s">
        <v>233</v>
      </c>
      <c r="B29" s="269" t="s">
        <v>256</v>
      </c>
      <c r="C29" s="269"/>
      <c r="D29" s="269"/>
      <c r="E29" s="269"/>
      <c r="F29" s="269"/>
      <c r="G29" s="269"/>
      <c r="H29" s="269"/>
      <c r="I29" s="269"/>
      <c r="J29" s="269"/>
    </row>
    <row r="30" spans="1:10" ht="6.75" customHeight="1" x14ac:dyDescent="0.2"/>
    <row r="31" spans="1:10" ht="39" customHeight="1" x14ac:dyDescent="0.2">
      <c r="A31" s="82" t="s">
        <v>343</v>
      </c>
      <c r="B31" s="269" t="s">
        <v>265</v>
      </c>
      <c r="C31" s="269"/>
      <c r="D31" s="269"/>
      <c r="E31" s="269"/>
      <c r="F31" s="269"/>
      <c r="G31" s="269"/>
      <c r="H31" s="269"/>
      <c r="I31" s="269"/>
      <c r="J31" s="269"/>
    </row>
    <row r="32" spans="1:10" ht="6.75" customHeight="1" x14ac:dyDescent="0.2"/>
    <row r="33" spans="1:10" x14ac:dyDescent="0.2">
      <c r="A33" s="3" t="s">
        <v>257</v>
      </c>
      <c r="B33" s="268" t="s">
        <v>298</v>
      </c>
      <c r="C33" s="268"/>
      <c r="D33" s="268"/>
      <c r="E33" s="268"/>
      <c r="F33" s="268"/>
      <c r="G33" s="268"/>
      <c r="H33" s="268"/>
      <c r="I33" s="268"/>
      <c r="J33" s="268"/>
    </row>
    <row r="34" spans="1:10" ht="6.75" customHeight="1" x14ac:dyDescent="0.2"/>
    <row r="35" spans="1:10" x14ac:dyDescent="0.2">
      <c r="A35" s="3" t="s">
        <v>258</v>
      </c>
      <c r="B35" s="268" t="s">
        <v>296</v>
      </c>
      <c r="C35" s="268"/>
      <c r="D35" s="268"/>
      <c r="E35" s="268"/>
      <c r="F35" s="268"/>
      <c r="G35" s="268"/>
      <c r="H35" s="268"/>
      <c r="I35" s="268"/>
      <c r="J35" s="268"/>
    </row>
    <row r="36" spans="1:10" ht="6.75" customHeight="1" x14ac:dyDescent="0.2"/>
    <row r="37" spans="1:10" x14ac:dyDescent="0.2">
      <c r="A37" s="3" t="s">
        <v>259</v>
      </c>
      <c r="B37" s="268" t="s">
        <v>297</v>
      </c>
      <c r="C37" s="268"/>
      <c r="D37" s="268"/>
      <c r="E37" s="268"/>
      <c r="F37" s="268"/>
      <c r="G37" s="268"/>
      <c r="H37" s="268"/>
      <c r="I37" s="268"/>
      <c r="J37" s="268"/>
    </row>
    <row r="38" spans="1:10" ht="6.75" customHeight="1" x14ac:dyDescent="0.2"/>
  </sheetData>
  <sheetProtection algorithmName="SHA-512" hashValue="pElEXoFPT6dl6BrKLCRsLhXD7BJN6JHX47nfLEpduKQ5I5WakGL8eQjhRyRF2V4O0bv34BYf83vbd/fujeFS/Q==" saltValue="GHWBKyKcC1je/iIqVJnnvA==" spinCount="100000" sheet="1"/>
  <mergeCells count="21">
    <mergeCell ref="I14:J14"/>
    <mergeCell ref="A15:J15"/>
    <mergeCell ref="C16:E16"/>
    <mergeCell ref="B29:J29"/>
    <mergeCell ref="B23:J23"/>
    <mergeCell ref="B35:J35"/>
    <mergeCell ref="B37:J37"/>
    <mergeCell ref="B31:J31"/>
    <mergeCell ref="A2:H2"/>
    <mergeCell ref="A3:H3"/>
    <mergeCell ref="A4:H4"/>
    <mergeCell ref="A7:J7"/>
    <mergeCell ref="A10:J10"/>
    <mergeCell ref="I1:J3"/>
    <mergeCell ref="A8:J8"/>
    <mergeCell ref="B33:J33"/>
    <mergeCell ref="A12:J12"/>
    <mergeCell ref="B27:J27"/>
    <mergeCell ref="D18:H18"/>
    <mergeCell ref="B25:J25"/>
    <mergeCell ref="A14:H14"/>
  </mergeCells>
  <phoneticPr fontId="10" type="noConversion"/>
  <hyperlinks>
    <hyperlink ref="A8" r:id="rId1"/>
    <hyperlink ref="I14" r:id="rId2"/>
    <hyperlink ref="I14:J14" r:id="rId3" display="sbir@kyinnovation.com."/>
    <hyperlink ref="C16" r:id="rId4"/>
    <hyperlink ref="C16:E16" r:id="rId5" display="sbir@kyinnovation.com."/>
  </hyperlinks>
  <pageMargins left="0.5" right="0.5" top="0.5" bottom="0.5" header="0.25" footer="0.25"/>
  <pageSetup orientation="portrait"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1"/>
  <sheetViews>
    <sheetView workbookViewId="0">
      <selection activeCell="R74" sqref="R74"/>
    </sheetView>
  </sheetViews>
  <sheetFormatPr defaultRowHeight="12.75" x14ac:dyDescent="0.2"/>
  <cols>
    <col min="10" max="10" width="9.42578125" customWidth="1"/>
    <col min="12" max="13" width="10.5703125" hidden="1" customWidth="1"/>
  </cols>
  <sheetData>
    <row r="1" spans="1:13" ht="15.75" x14ac:dyDescent="0.25">
      <c r="A1" s="19" t="s">
        <v>161</v>
      </c>
      <c r="H1" s="367"/>
      <c r="I1" s="367"/>
      <c r="J1" s="367"/>
    </row>
    <row r="2" spans="1:13" ht="15.75" x14ac:dyDescent="0.25">
      <c r="A2" s="19" t="s">
        <v>267</v>
      </c>
      <c r="H2" s="367"/>
      <c r="I2" s="367"/>
      <c r="J2" s="367"/>
    </row>
    <row r="3" spans="1:13" ht="6.75" customHeight="1" x14ac:dyDescent="0.2">
      <c r="H3" s="367"/>
      <c r="I3" s="367"/>
      <c r="J3" s="367"/>
    </row>
    <row r="4" spans="1:13" x14ac:dyDescent="0.2">
      <c r="A4" s="4" t="s">
        <v>0</v>
      </c>
      <c r="B4" s="343"/>
      <c r="C4" s="344"/>
      <c r="D4" s="345"/>
      <c r="I4" s="59"/>
    </row>
    <row r="5" spans="1:13" x14ac:dyDescent="0.2">
      <c r="A5" s="4" t="s">
        <v>1</v>
      </c>
      <c r="B5" s="4"/>
      <c r="C5" s="4"/>
      <c r="D5" s="4"/>
      <c r="E5" s="4"/>
      <c r="F5" s="4"/>
      <c r="G5" s="23"/>
      <c r="I5" s="59" t="s">
        <v>389</v>
      </c>
      <c r="L5" s="3"/>
      <c r="M5" s="2"/>
    </row>
    <row r="6" spans="1:13" ht="6.75" customHeight="1" x14ac:dyDescent="0.2"/>
    <row r="7" spans="1:13" x14ac:dyDescent="0.2">
      <c r="A7" s="43" t="s">
        <v>168</v>
      </c>
      <c r="B7" s="31"/>
      <c r="C7" s="31"/>
      <c r="D7" s="31"/>
      <c r="E7" s="31"/>
      <c r="F7" s="31"/>
      <c r="G7" s="31"/>
      <c r="H7" s="31"/>
      <c r="I7" s="31"/>
      <c r="J7" s="31"/>
    </row>
    <row r="8" spans="1:13" x14ac:dyDescent="0.2">
      <c r="A8" s="74" t="s">
        <v>246</v>
      </c>
      <c r="B8" s="9"/>
      <c r="C8" s="9"/>
      <c r="D8" s="9"/>
      <c r="E8" s="9"/>
      <c r="F8" s="9"/>
      <c r="G8" s="9"/>
      <c r="H8" s="9"/>
      <c r="I8" s="9"/>
      <c r="J8" s="15"/>
    </row>
    <row r="9" spans="1:13" ht="12.75" customHeight="1" x14ac:dyDescent="0.2">
      <c r="A9" s="347"/>
      <c r="B9" s="348"/>
      <c r="C9" s="348"/>
      <c r="D9" s="348"/>
      <c r="E9" s="348"/>
      <c r="F9" s="348"/>
      <c r="G9" s="348"/>
      <c r="H9" s="348"/>
      <c r="I9" s="348"/>
      <c r="J9" s="349"/>
    </row>
    <row r="10" spans="1:13" x14ac:dyDescent="0.2">
      <c r="A10" s="10" t="s">
        <v>3</v>
      </c>
      <c r="B10" s="11"/>
      <c r="C10" s="11"/>
      <c r="D10" s="11"/>
      <c r="E10" s="11" t="s">
        <v>4</v>
      </c>
      <c r="F10" s="11"/>
      <c r="G10" s="11"/>
      <c r="H10" s="11" t="s">
        <v>6</v>
      </c>
      <c r="I10" s="11" t="s">
        <v>7</v>
      </c>
      <c r="J10" s="13"/>
    </row>
    <row r="11" spans="1:13" ht="12.75" customHeight="1" x14ac:dyDescent="0.2">
      <c r="A11" s="347"/>
      <c r="B11" s="348"/>
      <c r="C11" s="348"/>
      <c r="D11" s="349"/>
      <c r="E11" s="347"/>
      <c r="F11" s="348"/>
      <c r="G11" s="349"/>
      <c r="H11" s="81"/>
      <c r="I11" s="352"/>
      <c r="J11" s="353"/>
    </row>
    <row r="12" spans="1:13" ht="12.75" customHeight="1" x14ac:dyDescent="0.2">
      <c r="A12" s="75" t="s">
        <v>244</v>
      </c>
      <c r="B12" s="11"/>
      <c r="C12" s="11"/>
      <c r="D12" s="11"/>
      <c r="E12" s="11" t="s">
        <v>4</v>
      </c>
      <c r="F12" s="11"/>
      <c r="G12" s="11"/>
      <c r="H12" s="11" t="s">
        <v>6</v>
      </c>
      <c r="I12" s="11" t="s">
        <v>7</v>
      </c>
      <c r="J12" s="13"/>
    </row>
    <row r="13" spans="1:13" ht="12.75" customHeight="1" x14ac:dyDescent="0.2">
      <c r="A13" s="347"/>
      <c r="B13" s="348"/>
      <c r="C13" s="348"/>
      <c r="D13" s="349"/>
      <c r="E13" s="347"/>
      <c r="F13" s="348"/>
      <c r="G13" s="349"/>
      <c r="H13" s="81"/>
      <c r="I13" s="352"/>
      <c r="J13" s="353"/>
    </row>
    <row r="14" spans="1:13" x14ac:dyDescent="0.2">
      <c r="A14" s="10" t="s">
        <v>8</v>
      </c>
      <c r="B14" s="11"/>
      <c r="C14" s="11"/>
      <c r="D14" s="350" t="s">
        <v>234</v>
      </c>
      <c r="E14" s="350"/>
      <c r="F14" s="11" t="s">
        <v>9</v>
      </c>
      <c r="G14" s="11"/>
      <c r="H14" s="11"/>
      <c r="I14" s="11" t="s">
        <v>21</v>
      </c>
      <c r="J14" s="13"/>
    </row>
    <row r="15" spans="1:13" ht="12.75" customHeight="1" x14ac:dyDescent="0.2">
      <c r="A15" s="346"/>
      <c r="B15" s="320"/>
      <c r="C15" s="287"/>
      <c r="D15" s="286"/>
      <c r="E15" s="287"/>
      <c r="F15" s="284"/>
      <c r="G15" s="301"/>
      <c r="H15" s="285"/>
      <c r="I15" s="306"/>
      <c r="J15" s="285"/>
    </row>
    <row r="16" spans="1:13" x14ac:dyDescent="0.2">
      <c r="A16" s="10" t="s">
        <v>235</v>
      </c>
      <c r="B16" s="351" t="s">
        <v>299</v>
      </c>
      <c r="C16" s="351"/>
      <c r="D16" s="351"/>
      <c r="E16" s="351"/>
      <c r="F16" s="351" t="s">
        <v>142</v>
      </c>
      <c r="G16" s="351"/>
      <c r="H16" s="351"/>
      <c r="I16" s="11" t="s">
        <v>143</v>
      </c>
      <c r="J16" s="13"/>
    </row>
    <row r="17" spans="1:12" ht="12.75" customHeight="1" x14ac:dyDescent="0.2">
      <c r="A17" s="21"/>
      <c r="B17" s="347"/>
      <c r="C17" s="348"/>
      <c r="D17" s="348"/>
      <c r="E17" s="349"/>
      <c r="F17" s="347"/>
      <c r="G17" s="348"/>
      <c r="H17" s="349"/>
      <c r="I17" s="358"/>
      <c r="J17" s="355"/>
    </row>
    <row r="18" spans="1:12" x14ac:dyDescent="0.2">
      <c r="A18" s="10" t="s">
        <v>144</v>
      </c>
      <c r="B18" s="11"/>
      <c r="C18" s="11"/>
      <c r="D18" s="11"/>
      <c r="E18" s="11"/>
      <c r="F18" s="11" t="s">
        <v>145</v>
      </c>
      <c r="G18" s="11"/>
      <c r="H18" s="11"/>
      <c r="I18" s="11"/>
      <c r="J18" s="13"/>
    </row>
    <row r="19" spans="1:12" ht="12.75" customHeight="1" x14ac:dyDescent="0.2">
      <c r="A19" s="300"/>
      <c r="B19" s="301"/>
      <c r="C19" s="301"/>
      <c r="D19" s="301"/>
      <c r="E19" s="285"/>
      <c r="F19" s="306"/>
      <c r="G19" s="301"/>
      <c r="H19" s="301"/>
      <c r="I19" s="301"/>
      <c r="J19" s="285"/>
    </row>
    <row r="20" spans="1:12" ht="13.15" customHeight="1" x14ac:dyDescent="0.2">
      <c r="A20" s="60"/>
      <c r="B20" s="356" t="s">
        <v>208</v>
      </c>
      <c r="C20" s="357"/>
      <c r="D20" s="357"/>
      <c r="E20" s="357"/>
      <c r="F20" s="357"/>
      <c r="G20" s="357"/>
      <c r="H20" s="357"/>
      <c r="I20" s="357"/>
      <c r="J20" s="23"/>
    </row>
    <row r="21" spans="1:12" ht="6.75" customHeight="1" x14ac:dyDescent="0.2">
      <c r="A21" s="52"/>
      <c r="B21" s="7"/>
      <c r="C21" s="7"/>
      <c r="D21" s="7"/>
      <c r="E21" s="7"/>
      <c r="F21" s="7"/>
      <c r="G21" s="7"/>
      <c r="H21" s="7"/>
      <c r="I21" s="7"/>
      <c r="J21" s="16"/>
    </row>
    <row r="22" spans="1:12" ht="38.25" customHeight="1" x14ac:dyDescent="0.2">
      <c r="A22" s="371" t="s">
        <v>155</v>
      </c>
      <c r="B22" s="372"/>
      <c r="C22" s="372"/>
      <c r="D22" s="372"/>
      <c r="E22" s="372"/>
      <c r="F22" s="372"/>
      <c r="G22" s="372"/>
      <c r="H22" s="372"/>
      <c r="I22" s="372"/>
      <c r="J22" s="373"/>
    </row>
    <row r="23" spans="1:12" x14ac:dyDescent="0.2">
      <c r="A23" s="24"/>
      <c r="B23" s="6" t="s">
        <v>157</v>
      </c>
      <c r="C23" s="7"/>
      <c r="D23" s="7"/>
      <c r="E23" s="7"/>
      <c r="F23" s="7"/>
      <c r="G23" s="7"/>
      <c r="H23" s="7"/>
      <c r="I23" s="7"/>
      <c r="J23" s="16"/>
    </row>
    <row r="24" spans="1:12" ht="25.5" customHeight="1" x14ac:dyDescent="0.2">
      <c r="A24" s="347"/>
      <c r="B24" s="348"/>
      <c r="C24" s="348"/>
      <c r="D24" s="348"/>
      <c r="E24" s="348"/>
      <c r="F24" s="348"/>
      <c r="G24" s="348"/>
      <c r="H24" s="348"/>
      <c r="I24" s="348"/>
      <c r="J24" s="349"/>
    </row>
    <row r="25" spans="1:12" ht="6.75" customHeight="1" x14ac:dyDescent="0.2">
      <c r="A25" s="40"/>
      <c r="B25" s="41"/>
      <c r="C25" s="41"/>
      <c r="D25" s="41"/>
      <c r="E25" s="41"/>
      <c r="F25" s="41"/>
      <c r="G25" s="41"/>
      <c r="H25" s="41"/>
      <c r="I25" s="41"/>
      <c r="J25" s="42"/>
    </row>
    <row r="26" spans="1:12" x14ac:dyDescent="0.2">
      <c r="A26" s="43" t="s">
        <v>332</v>
      </c>
      <c r="B26" s="31"/>
      <c r="C26" s="31"/>
      <c r="D26" s="31"/>
      <c r="E26" s="31"/>
      <c r="F26" s="31"/>
      <c r="G26" s="31"/>
      <c r="H26" s="31"/>
      <c r="I26" s="31"/>
      <c r="J26" s="31"/>
      <c r="L26" s="2"/>
    </row>
    <row r="27" spans="1:12" x14ac:dyDescent="0.2">
      <c r="A27" s="8" t="s">
        <v>3</v>
      </c>
      <c r="B27" s="9"/>
      <c r="C27" s="9"/>
      <c r="D27" s="9"/>
      <c r="E27" s="9" t="s">
        <v>4</v>
      </c>
      <c r="F27" s="9"/>
      <c r="G27" s="9"/>
      <c r="H27" s="9" t="s">
        <v>6</v>
      </c>
      <c r="I27" s="9" t="s">
        <v>7</v>
      </c>
      <c r="J27" s="15"/>
    </row>
    <row r="28" spans="1:12" x14ac:dyDescent="0.2">
      <c r="A28" s="347"/>
      <c r="B28" s="348"/>
      <c r="C28" s="348"/>
      <c r="D28" s="349"/>
      <c r="E28" s="347"/>
      <c r="F28" s="348"/>
      <c r="G28" s="349"/>
      <c r="H28" s="80" t="s">
        <v>199</v>
      </c>
      <c r="I28" s="354"/>
      <c r="J28" s="355"/>
    </row>
    <row r="29" spans="1:12" x14ac:dyDescent="0.2">
      <c r="A29" s="10" t="s">
        <v>5</v>
      </c>
      <c r="B29" s="11"/>
      <c r="C29" s="364" t="s">
        <v>364</v>
      </c>
      <c r="D29" s="364"/>
      <c r="E29" s="364"/>
      <c r="F29" s="364"/>
      <c r="G29" s="364"/>
      <c r="H29" s="364"/>
      <c r="I29" s="364"/>
      <c r="J29" s="365"/>
    </row>
    <row r="30" spans="1:12" ht="12.75" customHeight="1" x14ac:dyDescent="0.2">
      <c r="A30" s="284"/>
      <c r="B30" s="285"/>
      <c r="C30" s="366" t="str">
        <f>IF(J30="No","If awarded, applicant will have 90 days from Agreement date to become a Kentucky-based business and show evidence of federal approval of move.","")</f>
        <v/>
      </c>
      <c r="D30" s="366"/>
      <c r="E30" s="366"/>
      <c r="F30" s="366"/>
      <c r="G30" s="366"/>
      <c r="H30" s="366"/>
      <c r="I30" s="366"/>
      <c r="J30" s="189"/>
    </row>
    <row r="31" spans="1:12" ht="12.75" customHeight="1" x14ac:dyDescent="0.2">
      <c r="A31" s="176"/>
      <c r="B31" s="176"/>
      <c r="C31" s="366"/>
      <c r="D31" s="366"/>
      <c r="E31" s="366"/>
      <c r="F31" s="366"/>
      <c r="G31" s="366"/>
      <c r="H31" s="366"/>
      <c r="I31" s="366"/>
      <c r="J31" s="177"/>
    </row>
    <row r="32" spans="1:12" x14ac:dyDescent="0.2">
      <c r="A32" s="75" t="s">
        <v>235</v>
      </c>
      <c r="B32" s="322" t="s">
        <v>269</v>
      </c>
      <c r="C32" s="359"/>
      <c r="D32" s="359"/>
      <c r="E32" s="359"/>
      <c r="F32" s="322" t="s">
        <v>243</v>
      </c>
      <c r="G32" s="359"/>
      <c r="H32" s="359"/>
      <c r="I32" s="322" t="s">
        <v>143</v>
      </c>
      <c r="J32" s="360"/>
    </row>
    <row r="33" spans="1:10" ht="12.75" customHeight="1" x14ac:dyDescent="0.2">
      <c r="A33" s="21"/>
      <c r="B33" s="347"/>
      <c r="C33" s="348"/>
      <c r="D33" s="348"/>
      <c r="E33" s="349"/>
      <c r="F33" s="347"/>
      <c r="G33" s="348"/>
      <c r="H33" s="349"/>
      <c r="I33" s="358"/>
      <c r="J33" s="355"/>
    </row>
    <row r="34" spans="1:10" ht="12.75" customHeight="1" x14ac:dyDescent="0.2">
      <c r="A34" s="75" t="s">
        <v>235</v>
      </c>
      <c r="B34" s="322" t="s">
        <v>268</v>
      </c>
      <c r="C34" s="359"/>
      <c r="D34" s="359"/>
      <c r="E34" s="359"/>
      <c r="F34" s="322" t="s">
        <v>243</v>
      </c>
      <c r="G34" s="359"/>
      <c r="H34" s="359"/>
      <c r="I34" s="322" t="s">
        <v>143</v>
      </c>
      <c r="J34" s="360"/>
    </row>
    <row r="35" spans="1:10" ht="12.75" customHeight="1" x14ac:dyDescent="0.2">
      <c r="A35" s="21"/>
      <c r="B35" s="347"/>
      <c r="C35" s="348"/>
      <c r="D35" s="348"/>
      <c r="E35" s="349"/>
      <c r="F35" s="347"/>
      <c r="G35" s="348"/>
      <c r="H35" s="349"/>
      <c r="I35" s="358"/>
      <c r="J35" s="355"/>
    </row>
    <row r="36" spans="1:10" ht="12.75" customHeight="1" x14ac:dyDescent="0.2">
      <c r="A36" s="75" t="s">
        <v>235</v>
      </c>
      <c r="B36" s="322" t="s">
        <v>300</v>
      </c>
      <c r="C36" s="359"/>
      <c r="D36" s="359"/>
      <c r="E36" s="359"/>
      <c r="F36" s="322" t="s">
        <v>243</v>
      </c>
      <c r="G36" s="359"/>
      <c r="H36" s="359"/>
      <c r="I36" s="322" t="s">
        <v>143</v>
      </c>
      <c r="J36" s="360"/>
    </row>
    <row r="37" spans="1:10" ht="12.75" customHeight="1" x14ac:dyDescent="0.2">
      <c r="A37" s="21"/>
      <c r="B37" s="347"/>
      <c r="C37" s="348"/>
      <c r="D37" s="348"/>
      <c r="E37" s="349"/>
      <c r="F37" s="347"/>
      <c r="G37" s="348"/>
      <c r="H37" s="349"/>
      <c r="I37" s="358"/>
      <c r="J37" s="355"/>
    </row>
    <row r="38" spans="1:10" ht="4.5" customHeight="1" x14ac:dyDescent="0.2">
      <c r="A38" s="40"/>
      <c r="B38" s="41"/>
      <c r="C38" s="41"/>
      <c r="D38" s="41"/>
      <c r="E38" s="41"/>
      <c r="F38" s="41"/>
      <c r="G38" s="45"/>
      <c r="H38" s="45"/>
      <c r="I38" s="45"/>
      <c r="J38" s="46"/>
    </row>
    <row r="39" spans="1:10" x14ac:dyDescent="0.2">
      <c r="A39" s="43" t="s">
        <v>147</v>
      </c>
      <c r="B39" s="31"/>
      <c r="C39" s="31"/>
      <c r="D39" s="31"/>
      <c r="E39" s="31"/>
      <c r="F39" s="31"/>
      <c r="G39" s="31"/>
      <c r="H39" s="31"/>
      <c r="I39" s="31"/>
      <c r="J39" s="31"/>
    </row>
    <row r="40" spans="1:10" ht="69.75" customHeight="1" x14ac:dyDescent="0.2">
      <c r="A40" s="361" t="s">
        <v>203</v>
      </c>
      <c r="B40" s="362"/>
      <c r="C40" s="362"/>
      <c r="D40" s="362"/>
      <c r="E40" s="362"/>
      <c r="F40" s="362"/>
      <c r="G40" s="362"/>
      <c r="H40" s="362"/>
      <c r="I40" s="362"/>
      <c r="J40" s="363"/>
    </row>
    <row r="41" spans="1:10" ht="6.75" customHeight="1" x14ac:dyDescent="0.2">
      <c r="A41" s="52"/>
      <c r="B41" s="7"/>
      <c r="C41" s="7"/>
      <c r="D41" s="7"/>
      <c r="E41" s="7"/>
      <c r="F41" s="7"/>
      <c r="G41" s="7"/>
      <c r="H41" s="7"/>
      <c r="I41" s="7"/>
      <c r="J41" s="16"/>
    </row>
    <row r="42" spans="1:10" ht="25.5" customHeight="1" x14ac:dyDescent="0.2">
      <c r="A42" s="298" t="s">
        <v>200</v>
      </c>
      <c r="B42" s="299"/>
      <c r="C42" s="299"/>
      <c r="D42" s="54" t="s">
        <v>201</v>
      </c>
      <c r="E42" s="296" t="s">
        <v>213</v>
      </c>
      <c r="F42" s="297"/>
      <c r="G42" s="18" t="s">
        <v>6</v>
      </c>
      <c r="H42" s="297" t="s">
        <v>149</v>
      </c>
      <c r="I42" s="297"/>
      <c r="J42" s="53" t="s">
        <v>148</v>
      </c>
    </row>
    <row r="43" spans="1:10" ht="12.75" customHeight="1" x14ac:dyDescent="0.2">
      <c r="A43" s="288"/>
      <c r="B43" s="289"/>
      <c r="C43" s="289"/>
      <c r="D43" s="179"/>
      <c r="E43" s="284"/>
      <c r="F43" s="285"/>
      <c r="G43" s="20"/>
      <c r="H43" s="286"/>
      <c r="I43" s="287"/>
      <c r="J43" s="22"/>
    </row>
    <row r="44" spans="1:10" x14ac:dyDescent="0.2">
      <c r="A44" s="288"/>
      <c r="B44" s="289"/>
      <c r="C44" s="289"/>
      <c r="D44" s="179"/>
      <c r="E44" s="284"/>
      <c r="F44" s="285"/>
      <c r="G44" s="20"/>
      <c r="H44" s="286"/>
      <c r="I44" s="287"/>
      <c r="J44" s="22"/>
    </row>
    <row r="45" spans="1:10" x14ac:dyDescent="0.2">
      <c r="A45" s="288"/>
      <c r="B45" s="289"/>
      <c r="C45" s="289"/>
      <c r="D45" s="179"/>
      <c r="E45" s="284"/>
      <c r="F45" s="285"/>
      <c r="G45" s="20"/>
      <c r="H45" s="286"/>
      <c r="I45" s="287"/>
      <c r="J45" s="22"/>
    </row>
    <row r="46" spans="1:10" x14ac:dyDescent="0.2">
      <c r="A46" s="288"/>
      <c r="B46" s="289"/>
      <c r="C46" s="289"/>
      <c r="D46" s="179"/>
      <c r="E46" s="284"/>
      <c r="F46" s="285"/>
      <c r="G46" s="20"/>
      <c r="H46" s="286"/>
      <c r="I46" s="287"/>
      <c r="J46" s="22"/>
    </row>
    <row r="47" spans="1:10" x14ac:dyDescent="0.2">
      <c r="A47" s="288"/>
      <c r="B47" s="289"/>
      <c r="C47" s="289"/>
      <c r="D47" s="179"/>
      <c r="E47" s="284"/>
      <c r="F47" s="285"/>
      <c r="G47" s="20"/>
      <c r="H47" s="286"/>
      <c r="I47" s="287"/>
      <c r="J47" s="22"/>
    </row>
    <row r="48" spans="1:10" x14ac:dyDescent="0.2">
      <c r="A48" s="374" t="s">
        <v>212</v>
      </c>
      <c r="B48" s="375"/>
      <c r="C48" s="375"/>
      <c r="D48" s="375"/>
      <c r="E48" s="375"/>
      <c r="F48" s="61" t="s">
        <v>327</v>
      </c>
      <c r="G48" s="302"/>
      <c r="H48" s="303"/>
      <c r="I48" s="303"/>
      <c r="J48" s="304"/>
    </row>
    <row r="49" spans="1:15" x14ac:dyDescent="0.2">
      <c r="A49" s="61" t="s">
        <v>328</v>
      </c>
      <c r="B49" s="300"/>
      <c r="C49" s="301"/>
      <c r="D49" s="301"/>
      <c r="E49" s="301"/>
      <c r="F49" s="61" t="s">
        <v>329</v>
      </c>
      <c r="G49" s="302"/>
      <c r="H49" s="303"/>
      <c r="I49" s="303"/>
      <c r="J49" s="304"/>
    </row>
    <row r="50" spans="1:15" x14ac:dyDescent="0.2">
      <c r="A50" s="62" t="s">
        <v>330</v>
      </c>
      <c r="B50" s="300"/>
      <c r="C50" s="301"/>
      <c r="D50" s="301"/>
      <c r="E50" s="285"/>
      <c r="F50" s="63" t="s">
        <v>331</v>
      </c>
      <c r="G50" s="302"/>
      <c r="H50" s="303"/>
      <c r="I50" s="303"/>
      <c r="J50" s="304"/>
    </row>
    <row r="51" spans="1:15" ht="12.75" customHeight="1" x14ac:dyDescent="0.2">
      <c r="A51" s="376" t="s">
        <v>242</v>
      </c>
      <c r="B51" s="377"/>
      <c r="C51" s="377"/>
      <c r="D51" s="377"/>
      <c r="E51" s="377"/>
      <c r="F51" s="378"/>
      <c r="G51" s="23"/>
      <c r="H51" s="56"/>
      <c r="I51" s="56"/>
      <c r="J51" s="57"/>
    </row>
    <row r="52" spans="1:15" ht="12.75" customHeight="1" x14ac:dyDescent="0.2">
      <c r="A52" s="305"/>
      <c r="B52" s="305"/>
      <c r="C52" s="305"/>
      <c r="D52" s="305"/>
      <c r="E52" s="305"/>
      <c r="F52" s="305"/>
      <c r="G52" s="305"/>
      <c r="H52" s="305"/>
      <c r="I52" s="305"/>
      <c r="J52" s="305"/>
    </row>
    <row r="53" spans="1:15" x14ac:dyDescent="0.2">
      <c r="A53" s="68" t="s">
        <v>398</v>
      </c>
      <c r="B53" s="67"/>
      <c r="C53" s="67"/>
      <c r="D53" s="67"/>
      <c r="E53" s="67"/>
      <c r="F53" s="67"/>
      <c r="G53" s="67"/>
      <c r="H53" s="67"/>
      <c r="I53" s="67"/>
      <c r="J53" s="67"/>
      <c r="K53" s="65"/>
      <c r="L53" s="66"/>
    </row>
    <row r="54" spans="1:15" ht="50.25" customHeight="1" x14ac:dyDescent="0.2">
      <c r="A54" s="290" t="s">
        <v>390</v>
      </c>
      <c r="B54" s="291"/>
      <c r="C54" s="291"/>
      <c r="D54" s="291"/>
      <c r="E54" s="291"/>
      <c r="F54" s="291"/>
      <c r="G54" s="291"/>
      <c r="H54" s="291"/>
      <c r="I54" s="291"/>
      <c r="J54" s="292"/>
    </row>
    <row r="55" spans="1:15" ht="4.5" customHeight="1" x14ac:dyDescent="0.2">
      <c r="A55" s="293"/>
      <c r="B55" s="294"/>
      <c r="C55" s="294"/>
      <c r="D55" s="294"/>
      <c r="E55" s="294"/>
      <c r="F55" s="294"/>
      <c r="G55" s="294"/>
      <c r="H55" s="294"/>
      <c r="I55" s="294"/>
      <c r="J55" s="295"/>
    </row>
    <row r="56" spans="1:15" ht="12.75" customHeight="1" x14ac:dyDescent="0.2">
      <c r="A56" s="321" t="s">
        <v>396</v>
      </c>
      <c r="B56" s="322"/>
      <c r="C56" s="322"/>
      <c r="D56" s="322"/>
      <c r="E56" s="309"/>
      <c r="F56" s="309"/>
      <c r="G56" s="307" t="s">
        <v>397</v>
      </c>
      <c r="H56" s="307"/>
      <c r="I56" s="307"/>
      <c r="J56" s="308"/>
    </row>
    <row r="57" spans="1:15" ht="25.5" customHeight="1" x14ac:dyDescent="0.2">
      <c r="A57" s="286"/>
      <c r="B57" s="320"/>
      <c r="C57" s="320"/>
      <c r="D57" s="320"/>
      <c r="E57" s="318"/>
      <c r="F57" s="319"/>
      <c r="G57" s="307"/>
      <c r="H57" s="307"/>
      <c r="I57" s="307"/>
      <c r="J57" s="308"/>
    </row>
    <row r="58" spans="1:15" ht="6" customHeight="1" x14ac:dyDescent="0.2">
      <c r="A58" s="69"/>
      <c r="B58" s="44"/>
      <c r="C58" s="44"/>
      <c r="D58" s="70"/>
      <c r="E58" s="70"/>
      <c r="F58" s="70"/>
      <c r="G58" s="70"/>
      <c r="H58" s="70"/>
      <c r="I58" s="70"/>
      <c r="J58" s="71"/>
    </row>
    <row r="59" spans="1:15" ht="171.75" customHeight="1" x14ac:dyDescent="0.2">
      <c r="A59" s="310"/>
      <c r="B59" s="311"/>
      <c r="C59" s="311"/>
      <c r="D59" s="311"/>
      <c r="E59" s="311"/>
      <c r="F59" s="311"/>
      <c r="G59" s="311"/>
      <c r="H59" s="311"/>
      <c r="I59" s="311"/>
      <c r="J59" s="312"/>
      <c r="O59" s="95"/>
    </row>
    <row r="60" spans="1:15" ht="7.5" customHeight="1" x14ac:dyDescent="0.2">
      <c r="A60" s="336"/>
      <c r="B60" s="336"/>
      <c r="C60" s="336"/>
      <c r="D60" s="336"/>
      <c r="E60" s="336"/>
      <c r="F60" s="336"/>
      <c r="G60" s="336"/>
      <c r="H60" s="336"/>
      <c r="I60" s="336"/>
      <c r="J60" s="336"/>
    </row>
    <row r="61" spans="1:15" ht="12.75" customHeight="1" x14ac:dyDescent="0.2">
      <c r="A61" s="337" t="s">
        <v>335</v>
      </c>
      <c r="B61" s="337"/>
      <c r="C61" s="337"/>
      <c r="D61" s="337"/>
      <c r="E61" s="337"/>
      <c r="F61" s="337"/>
      <c r="G61" s="337"/>
      <c r="H61" s="337"/>
      <c r="I61" s="337"/>
      <c r="J61" s="337"/>
    </row>
    <row r="62" spans="1:15" ht="5.25" customHeight="1" x14ac:dyDescent="0.2">
      <c r="A62" s="98"/>
      <c r="B62" s="97"/>
      <c r="C62" s="97"/>
      <c r="D62" s="97"/>
      <c r="E62" s="97"/>
      <c r="F62" s="97"/>
      <c r="G62" s="97"/>
      <c r="H62" s="97"/>
      <c r="I62" s="97"/>
      <c r="J62" s="99"/>
    </row>
    <row r="63" spans="1:15" ht="12.75" customHeight="1" x14ac:dyDescent="0.2">
      <c r="A63" s="323" t="s">
        <v>302</v>
      </c>
      <c r="B63" s="338"/>
      <c r="C63" s="96"/>
      <c r="D63" s="339" t="s">
        <v>315</v>
      </c>
      <c r="E63" s="340"/>
      <c r="F63" s="340"/>
      <c r="G63" s="340"/>
      <c r="H63" s="341"/>
      <c r="I63" s="342"/>
      <c r="J63" s="342"/>
      <c r="L63" s="107" t="s">
        <v>367</v>
      </c>
    </row>
    <row r="64" spans="1:15" ht="6" customHeight="1" x14ac:dyDescent="0.2">
      <c r="A64" s="333"/>
      <c r="B64" s="334"/>
      <c r="C64" s="334"/>
      <c r="D64" s="334"/>
      <c r="E64" s="334"/>
      <c r="F64" s="334"/>
      <c r="G64" s="334"/>
      <c r="H64" s="334"/>
      <c r="I64" s="334"/>
      <c r="J64" s="335"/>
    </row>
    <row r="65" spans="1:13" ht="12.75" customHeight="1" x14ac:dyDescent="0.2">
      <c r="A65" s="331" t="s">
        <v>316</v>
      </c>
      <c r="B65" s="332"/>
      <c r="C65" s="96"/>
      <c r="D65" s="100" t="s">
        <v>326</v>
      </c>
      <c r="E65" s="329"/>
      <c r="F65" s="330"/>
      <c r="G65" s="327" t="s">
        <v>324</v>
      </c>
      <c r="H65" s="327"/>
      <c r="I65" s="328"/>
      <c r="J65" s="190"/>
      <c r="L65" s="160" t="b">
        <f>AND(E65="Phase I")</f>
        <v>0</v>
      </c>
    </row>
    <row r="66" spans="1:13" ht="6" customHeight="1" x14ac:dyDescent="0.2">
      <c r="A66" s="333"/>
      <c r="B66" s="334"/>
      <c r="C66" s="334"/>
      <c r="D66" s="334"/>
      <c r="E66" s="334"/>
      <c r="F66" s="334"/>
      <c r="G66" s="334"/>
      <c r="H66" s="334"/>
      <c r="I66" s="334"/>
      <c r="J66" s="335"/>
    </row>
    <row r="67" spans="1:13" s="109" customFormat="1" ht="51" customHeight="1" x14ac:dyDescent="0.2">
      <c r="A67" s="279" t="str">
        <f>IF(E65="Phase I",L67,IF(E65="Phase II Year 1",L63,IF(E65="Phase II Year 2",L69,IF(E65="Phase Iib",L68,""))))</f>
        <v/>
      </c>
      <c r="B67" s="280"/>
      <c r="C67" s="280"/>
      <c r="D67" s="280"/>
      <c r="E67" s="280"/>
      <c r="F67" s="280"/>
      <c r="G67" s="280"/>
      <c r="H67" s="280"/>
      <c r="I67" s="280"/>
      <c r="J67" s="194"/>
      <c r="L67" s="107" t="s">
        <v>365</v>
      </c>
    </row>
    <row r="68" spans="1:13" s="109" customFormat="1" ht="12.75" customHeight="1" x14ac:dyDescent="0.2">
      <c r="A68" s="281" t="str">
        <f>IF(J67="No","Based on your answer to this question, your project does not appear to qualify for matching funds","")</f>
        <v/>
      </c>
      <c r="B68" s="282"/>
      <c r="C68" s="282"/>
      <c r="D68" s="282"/>
      <c r="E68" s="282"/>
      <c r="F68" s="282"/>
      <c r="G68" s="282"/>
      <c r="H68" s="282"/>
      <c r="I68" s="282"/>
      <c r="J68" s="283"/>
      <c r="L68" s="178" t="s">
        <v>368</v>
      </c>
    </row>
    <row r="69" spans="1:13" ht="12.75" customHeight="1" x14ac:dyDescent="0.2">
      <c r="A69" s="331" t="s">
        <v>325</v>
      </c>
      <c r="B69" s="332"/>
      <c r="C69" s="310"/>
      <c r="D69" s="311"/>
      <c r="E69" s="311"/>
      <c r="F69" s="311"/>
      <c r="G69" s="311"/>
      <c r="H69" s="311"/>
      <c r="I69" s="311"/>
      <c r="J69" s="312"/>
      <c r="L69" s="107" t="s">
        <v>366</v>
      </c>
    </row>
    <row r="70" spans="1:13" ht="9" customHeight="1" x14ac:dyDescent="0.2">
      <c r="A70" s="101"/>
      <c r="B70" s="102"/>
      <c r="C70" s="102"/>
      <c r="D70" s="102"/>
      <c r="E70" s="102"/>
      <c r="F70" s="102"/>
      <c r="G70" s="102"/>
      <c r="H70" s="102"/>
      <c r="I70" s="102"/>
      <c r="J70" s="104"/>
    </row>
    <row r="71" spans="1:13" ht="12.75" customHeight="1" x14ac:dyDescent="0.2">
      <c r="A71" s="323" t="s">
        <v>333</v>
      </c>
      <c r="B71" s="324"/>
      <c r="C71" s="153"/>
      <c r="D71" s="325" t="s">
        <v>334</v>
      </c>
      <c r="E71" s="326"/>
      <c r="F71" s="326"/>
      <c r="G71" s="326"/>
      <c r="H71" s="326"/>
      <c r="I71" s="326"/>
      <c r="J71" s="153"/>
      <c r="L71" s="160">
        <f>IF(L65=TRUE,0.6,0.8)</f>
        <v>0.8</v>
      </c>
    </row>
    <row r="72" spans="1:13" ht="12.75" customHeight="1" x14ac:dyDescent="0.2">
      <c r="A72" s="10"/>
      <c r="B72" s="11"/>
      <c r="C72" s="11"/>
      <c r="D72" s="11"/>
      <c r="E72" s="11"/>
      <c r="F72" s="11"/>
      <c r="G72" s="11"/>
      <c r="H72" s="11"/>
      <c r="I72" s="11"/>
      <c r="J72" s="184" t="str">
        <f>IF(C71=0,"",IF(J71&gt;C71,"Error: unspent balance cannot exceed federal grant amount; correct before proceeding ",""))</f>
        <v/>
      </c>
    </row>
    <row r="73" spans="1:13" s="109" customFormat="1" ht="12.75" customHeight="1" x14ac:dyDescent="0.2">
      <c r="A73" s="75" t="s">
        <v>361</v>
      </c>
      <c r="B73" s="11"/>
      <c r="C73" s="11"/>
      <c r="D73" s="191"/>
      <c r="E73" s="180"/>
      <c r="F73" s="180"/>
      <c r="G73" s="180"/>
      <c r="H73" s="180"/>
      <c r="I73" s="180"/>
      <c r="J73" s="182" t="s">
        <v>369</v>
      </c>
      <c r="L73" s="160">
        <f>IF(J71=0,0,J71/C71)</f>
        <v>0</v>
      </c>
    </row>
    <row r="74" spans="1:13" s="109" customFormat="1" ht="12.75" customHeight="1" x14ac:dyDescent="0.2">
      <c r="A74" s="17"/>
      <c r="B74" s="108"/>
      <c r="C74" s="108"/>
      <c r="D74" s="108"/>
      <c r="E74" s="181"/>
      <c r="F74" s="181"/>
      <c r="G74" s="181"/>
      <c r="H74" s="181"/>
      <c r="I74" s="183" t="s">
        <v>370</v>
      </c>
      <c r="J74" s="192" t="str">
        <f>IF(D73="","",EDATE(D73,12))</f>
        <v/>
      </c>
    </row>
    <row r="75" spans="1:13" ht="12.75" customHeight="1" x14ac:dyDescent="0.2">
      <c r="A75" s="43" t="s">
        <v>336</v>
      </c>
      <c r="B75" s="31"/>
      <c r="C75" s="31"/>
      <c r="D75" s="31"/>
      <c r="E75" s="31"/>
      <c r="F75" s="31"/>
      <c r="G75" s="31"/>
      <c r="H75" s="31"/>
      <c r="I75" s="31"/>
      <c r="J75" s="31"/>
    </row>
    <row r="76" spans="1:13" ht="7.5" customHeight="1" x14ac:dyDescent="0.2">
      <c r="A76" s="313"/>
      <c r="B76" s="314"/>
      <c r="C76" s="314"/>
      <c r="D76" s="314"/>
      <c r="E76" s="314"/>
      <c r="F76" s="314"/>
      <c r="G76" s="314"/>
      <c r="H76" s="314"/>
      <c r="I76" s="314"/>
      <c r="J76" s="315"/>
    </row>
    <row r="77" spans="1:13" s="109" customFormat="1" ht="12.75" customHeight="1" x14ac:dyDescent="0.2">
      <c r="A77" s="157" t="s">
        <v>371</v>
      </c>
      <c r="B77" s="156"/>
      <c r="C77" s="156"/>
      <c r="D77" s="156"/>
      <c r="E77" s="156"/>
      <c r="F77" s="156"/>
      <c r="G77" s="156"/>
      <c r="H77" s="156"/>
      <c r="I77" s="156"/>
      <c r="J77" s="159">
        <f>L77</f>
        <v>0</v>
      </c>
      <c r="L77" s="160">
        <f>IF(E65="",0,IF(J71=0,0,IF(L73/L71&lt;1,J71,L79)))</f>
        <v>0</v>
      </c>
    </row>
    <row r="78" spans="1:13" s="109" customFormat="1" ht="12.75" customHeight="1" x14ac:dyDescent="0.2">
      <c r="A78" s="187" t="str">
        <f>IF('Budget Template'!H61&lt;&gt;E79,"Grand Total from Budget Template should equal match funds requested below","")</f>
        <v/>
      </c>
      <c r="B78" s="154"/>
      <c r="C78" s="154"/>
      <c r="D78" s="154"/>
      <c r="E78" s="154"/>
      <c r="F78" s="154"/>
      <c r="G78" s="154"/>
      <c r="H78" s="154"/>
      <c r="I78" s="154"/>
      <c r="J78" s="155"/>
    </row>
    <row r="79" spans="1:13" ht="12.75" customHeight="1" x14ac:dyDescent="0.2">
      <c r="A79" s="105" t="s">
        <v>337</v>
      </c>
      <c r="B79" s="11"/>
      <c r="C79" s="11"/>
      <c r="D79" s="11"/>
      <c r="E79" s="161"/>
      <c r="F79" s="103"/>
      <c r="G79" s="327" t="s">
        <v>338</v>
      </c>
      <c r="H79" s="327"/>
      <c r="I79" s="328"/>
      <c r="J79" s="235"/>
      <c r="L79" s="160">
        <f>IF(L65=TRUE,M79,M80)</f>
        <v>0</v>
      </c>
      <c r="M79" s="160">
        <f>IF(C71&lt;150000,C71,150000)</f>
        <v>0</v>
      </c>
    </row>
    <row r="80" spans="1:13" ht="13.5" thickBot="1" x14ac:dyDescent="0.25">
      <c r="A80" s="316" t="str">
        <f>IF(E79=0,"",IF(E79&gt;J77,"Error: Kentucky match funds requested exceeds eligible amount for this project",""))</f>
        <v/>
      </c>
      <c r="B80" s="317"/>
      <c r="C80" s="317"/>
      <c r="D80" s="317"/>
      <c r="E80" s="317"/>
      <c r="F80" s="317"/>
      <c r="G80" s="317"/>
      <c r="H80" s="317"/>
      <c r="I80" s="11"/>
      <c r="J80" s="13"/>
      <c r="M80" s="160">
        <f>IF(C71&lt;500000,C71,500000)</f>
        <v>0</v>
      </c>
    </row>
    <row r="81" spans="1:10" ht="16.5" customHeight="1" x14ac:dyDescent="0.2">
      <c r="A81" s="33" t="s">
        <v>160</v>
      </c>
      <c r="B81" s="34"/>
      <c r="C81" s="34"/>
      <c r="D81" s="34"/>
      <c r="E81" s="34"/>
      <c r="F81" s="34"/>
      <c r="G81" s="34"/>
      <c r="H81" s="76"/>
      <c r="I81" s="34"/>
      <c r="J81" s="35"/>
    </row>
    <row r="82" spans="1:10" ht="18" customHeight="1" x14ac:dyDescent="0.2">
      <c r="A82" s="85" t="s">
        <v>262</v>
      </c>
      <c r="B82" s="32"/>
      <c r="C82" s="32"/>
      <c r="D82" s="306"/>
      <c r="E82" s="301"/>
      <c r="F82" s="285"/>
      <c r="G82" s="32"/>
      <c r="H82" s="77"/>
      <c r="I82" s="77"/>
      <c r="J82" s="64"/>
    </row>
    <row r="83" spans="1:10" ht="18" customHeight="1" x14ac:dyDescent="0.2">
      <c r="A83" s="84" t="s">
        <v>263</v>
      </c>
      <c r="B83" s="32"/>
      <c r="C83" s="32"/>
      <c r="D83" s="306"/>
      <c r="E83" s="301"/>
      <c r="F83" s="285"/>
      <c r="G83" s="32"/>
      <c r="H83" s="77"/>
      <c r="I83" s="77"/>
      <c r="J83" s="64"/>
    </row>
    <row r="84" spans="1:10" ht="22.5" customHeight="1" x14ac:dyDescent="0.2">
      <c r="A84" s="83" t="s">
        <v>229</v>
      </c>
      <c r="B84" s="32"/>
      <c r="C84" s="32"/>
      <c r="D84" s="32"/>
      <c r="E84" s="32"/>
      <c r="F84" s="32"/>
      <c r="G84" s="32"/>
      <c r="H84" s="77"/>
      <c r="I84" s="77"/>
      <c r="J84" s="64"/>
    </row>
    <row r="85" spans="1:10" ht="12.75" customHeight="1" x14ac:dyDescent="0.2">
      <c r="A85" s="193"/>
      <c r="B85" s="79" t="s">
        <v>260</v>
      </c>
      <c r="C85" s="32"/>
      <c r="D85" s="193"/>
      <c r="E85" s="79" t="s">
        <v>340</v>
      </c>
      <c r="F85" s="32"/>
      <c r="G85" s="32"/>
      <c r="H85" s="193"/>
      <c r="I85" s="77" t="s">
        <v>341</v>
      </c>
      <c r="J85" s="64"/>
    </row>
    <row r="86" spans="1:10" x14ac:dyDescent="0.2">
      <c r="A86" s="193"/>
      <c r="B86" s="79" t="s">
        <v>261</v>
      </c>
      <c r="C86" s="32"/>
      <c r="D86" s="193"/>
      <c r="E86" s="79" t="s">
        <v>339</v>
      </c>
      <c r="F86" s="32"/>
      <c r="G86" s="32"/>
      <c r="H86" s="32"/>
      <c r="I86" s="77" t="s">
        <v>342</v>
      </c>
      <c r="J86" s="64"/>
    </row>
    <row r="87" spans="1:10" x14ac:dyDescent="0.2">
      <c r="A87" s="36"/>
      <c r="B87" s="32"/>
      <c r="C87" s="32"/>
      <c r="D87" s="32"/>
      <c r="E87" s="32"/>
      <c r="F87" s="32"/>
      <c r="G87" s="32"/>
      <c r="H87" s="32"/>
      <c r="I87" s="77"/>
      <c r="J87" s="64"/>
    </row>
    <row r="88" spans="1:10" ht="6.75" customHeight="1" x14ac:dyDescent="0.2">
      <c r="A88" s="36"/>
      <c r="B88" s="32"/>
      <c r="C88" s="32"/>
      <c r="D88" s="32"/>
      <c r="E88" s="32"/>
      <c r="F88" s="32"/>
      <c r="G88" s="32"/>
      <c r="H88" s="32"/>
      <c r="I88" s="32"/>
      <c r="J88" s="39"/>
    </row>
    <row r="89" spans="1:10" ht="6.75" customHeight="1" x14ac:dyDescent="0.2">
      <c r="A89" s="36"/>
      <c r="B89" s="32"/>
      <c r="C89" s="32"/>
      <c r="D89" s="32"/>
      <c r="E89" s="32"/>
      <c r="F89" s="32"/>
      <c r="G89" s="32"/>
      <c r="H89" s="32"/>
      <c r="I89" s="32"/>
      <c r="J89" s="39"/>
    </row>
    <row r="90" spans="1:10" ht="25.5" customHeight="1" x14ac:dyDescent="0.2">
      <c r="A90" s="36"/>
      <c r="B90" s="32"/>
      <c r="C90" s="78" t="s">
        <v>230</v>
      </c>
      <c r="D90" s="368"/>
      <c r="E90" s="369"/>
      <c r="F90" s="369"/>
      <c r="G90" s="369"/>
      <c r="H90" s="369"/>
      <c r="I90" s="369"/>
      <c r="J90" s="370"/>
    </row>
    <row r="91" spans="1:10" ht="6.75" customHeight="1" thickBot="1" x14ac:dyDescent="0.25">
      <c r="A91" s="47"/>
      <c r="B91" s="37"/>
      <c r="C91" s="37"/>
      <c r="D91" s="37"/>
      <c r="E91" s="37"/>
      <c r="F91" s="37"/>
      <c r="G91" s="37"/>
      <c r="H91" s="37"/>
      <c r="I91" s="37"/>
      <c r="J91" s="38"/>
    </row>
  </sheetData>
  <sheetProtection algorithmName="SHA-512" hashValue="NJsNwd4eBO2clzAjmbVhYCPCkvWK7x0YhHSC5MqezYnUd6zv1NzvUEiEahd2y3GsvBAtFZHVirFKocrZxkzFww==" saltValue="vRe7wkNQak91KJ48PLq3OA==" spinCount="100000" sheet="1" objects="1" scenarios="1"/>
  <mergeCells count="104">
    <mergeCell ref="A40:J40"/>
    <mergeCell ref="H43:I43"/>
    <mergeCell ref="H42:I42"/>
    <mergeCell ref="A30:B30"/>
    <mergeCell ref="C29:J29"/>
    <mergeCell ref="C30:I31"/>
    <mergeCell ref="H1:J3"/>
    <mergeCell ref="D90:J90"/>
    <mergeCell ref="A22:J22"/>
    <mergeCell ref="A44:C44"/>
    <mergeCell ref="A48:E48"/>
    <mergeCell ref="G48:J48"/>
    <mergeCell ref="G79:I79"/>
    <mergeCell ref="I33:J33"/>
    <mergeCell ref="B32:E32"/>
    <mergeCell ref="F32:H32"/>
    <mergeCell ref="I32:J32"/>
    <mergeCell ref="B33:E33"/>
    <mergeCell ref="F33:H33"/>
    <mergeCell ref="A51:F51"/>
    <mergeCell ref="H45:I45"/>
    <mergeCell ref="E43:F43"/>
    <mergeCell ref="E46:F46"/>
    <mergeCell ref="A46:C46"/>
    <mergeCell ref="F34:H34"/>
    <mergeCell ref="B37:E37"/>
    <mergeCell ref="F37:H37"/>
    <mergeCell ref="I37:J37"/>
    <mergeCell ref="I34:J34"/>
    <mergeCell ref="B35:E35"/>
    <mergeCell ref="F35:H35"/>
    <mergeCell ref="I35:J35"/>
    <mergeCell ref="B34:E34"/>
    <mergeCell ref="B36:E36"/>
    <mergeCell ref="F36:H36"/>
    <mergeCell ref="I36:J36"/>
    <mergeCell ref="B17:E17"/>
    <mergeCell ref="F17:H17"/>
    <mergeCell ref="I13:J13"/>
    <mergeCell ref="A19:E19"/>
    <mergeCell ref="F19:J19"/>
    <mergeCell ref="A28:D28"/>
    <mergeCell ref="E28:G28"/>
    <mergeCell ref="I28:J28"/>
    <mergeCell ref="B20:I20"/>
    <mergeCell ref="A24:J24"/>
    <mergeCell ref="I17:J17"/>
    <mergeCell ref="B4:D4"/>
    <mergeCell ref="A15:C15"/>
    <mergeCell ref="D15:E15"/>
    <mergeCell ref="E11:G11"/>
    <mergeCell ref="D14:E14"/>
    <mergeCell ref="B16:E16"/>
    <mergeCell ref="F16:H16"/>
    <mergeCell ref="A13:D13"/>
    <mergeCell ref="E13:G13"/>
    <mergeCell ref="A11:D11"/>
    <mergeCell ref="A9:J9"/>
    <mergeCell ref="I11:J11"/>
    <mergeCell ref="F15:H15"/>
    <mergeCell ref="I15:J15"/>
    <mergeCell ref="D82:F82"/>
    <mergeCell ref="D83:F83"/>
    <mergeCell ref="G56:J57"/>
    <mergeCell ref="E56:F56"/>
    <mergeCell ref="A59:J59"/>
    <mergeCell ref="A76:J76"/>
    <mergeCell ref="A80:H80"/>
    <mergeCell ref="E57:F57"/>
    <mergeCell ref="A57:D57"/>
    <mergeCell ref="A56:D56"/>
    <mergeCell ref="A71:B71"/>
    <mergeCell ref="D71:I71"/>
    <mergeCell ref="G65:I65"/>
    <mergeCell ref="E65:F65"/>
    <mergeCell ref="A65:B65"/>
    <mergeCell ref="A66:J66"/>
    <mergeCell ref="A69:B69"/>
    <mergeCell ref="C69:J69"/>
    <mergeCell ref="A60:J60"/>
    <mergeCell ref="A61:J61"/>
    <mergeCell ref="A63:B63"/>
    <mergeCell ref="D63:G63"/>
    <mergeCell ref="H63:J63"/>
    <mergeCell ref="A64:J64"/>
    <mergeCell ref="A67:I67"/>
    <mergeCell ref="A68:J68"/>
    <mergeCell ref="E47:F47"/>
    <mergeCell ref="H46:I46"/>
    <mergeCell ref="H47:I47"/>
    <mergeCell ref="A47:C47"/>
    <mergeCell ref="A45:C45"/>
    <mergeCell ref="A54:J55"/>
    <mergeCell ref="E42:F42"/>
    <mergeCell ref="A42:C42"/>
    <mergeCell ref="A43:C43"/>
    <mergeCell ref="B50:E50"/>
    <mergeCell ref="G50:J50"/>
    <mergeCell ref="E44:F44"/>
    <mergeCell ref="H44:I44"/>
    <mergeCell ref="A52:J52"/>
    <mergeCell ref="G49:J49"/>
    <mergeCell ref="E45:F45"/>
    <mergeCell ref="B49:E49"/>
  </mergeCells>
  <phoneticPr fontId="10" type="noConversion"/>
  <dataValidations count="12">
    <dataValidation type="list" allowBlank="1" showInputMessage="1" showErrorMessage="1" sqref="A30">
      <formula1>County</formula1>
    </dataValidation>
    <dataValidation type="list" allowBlank="1" showInputMessage="1" showErrorMessage="1" sqref="G5">
      <formula1>Amendment</formula1>
    </dataValidation>
    <dataValidation type="list" allowBlank="1" showInputMessage="1" showErrorMessage="1" sqref="F15:H15">
      <formula1>Organization</formula1>
    </dataValidation>
    <dataValidation type="list" allowBlank="1" showInputMessage="1" showErrorMessage="1" sqref="A23">
      <formula1>Crime</formula1>
    </dataValidation>
    <dataValidation type="list" allowBlank="1" showInputMessage="1" showErrorMessage="1" sqref="G51">
      <formula1>PubliclyTraded</formula1>
    </dataValidation>
    <dataValidation type="list" allowBlank="1" showInputMessage="1" showErrorMessage="1" sqref="J20">
      <formula1>SOS</formula1>
    </dataValidation>
    <dataValidation type="list" allowBlank="1" showInputMessage="1" showErrorMessage="1" sqref="A57:D57">
      <formula1>QBA</formula1>
    </dataValidation>
    <dataValidation type="list" allowBlank="1" showInputMessage="1" showErrorMessage="1" sqref="A17 A33 A35 A37">
      <formula1>Salutation</formula1>
    </dataValidation>
    <dataValidation type="list" allowBlank="1" showInputMessage="1" showErrorMessage="1" sqref="C63">
      <formula1>FedAgency</formula1>
    </dataValidation>
    <dataValidation type="list" allowBlank="1" showInputMessage="1" showErrorMessage="1" sqref="C65">
      <formula1>"SBIR, STTR"</formula1>
    </dataValidation>
    <dataValidation type="list" allowBlank="1" showInputMessage="1" showErrorMessage="1" sqref="J30 J67">
      <formula1>"Yes, No"</formula1>
    </dataValidation>
    <dataValidation type="list" allowBlank="1" showInputMessage="1" showErrorMessage="1" sqref="E65:F65">
      <formula1>"Phase I, Phase II Year 1, Phase II Year 2, Phase IIb, Fasttrack"</formula1>
    </dataValidation>
  </dataValidations>
  <hyperlinks>
    <hyperlink ref="D14" r:id="rId1" display="NAICS Code"/>
    <hyperlink ref="C20:E21" r:id="rId2" display="Is the applicant registered with the KY Secretary of State?"/>
    <hyperlink ref="D14:E14" r:id="rId3" display="NAICS Code "/>
  </hyperlinks>
  <pageMargins left="0.5" right="0.5" top="0.5" bottom="0.5" header="0.25" footer="0.25"/>
  <pageSetup orientation="portrait" r:id="rId4"/>
  <headerFooter alignWithMargins="0">
    <oddFooter>&amp;L&amp;D&amp;RProject Information - &amp;P</oddFooter>
  </headerFooter>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7"/>
  <sheetViews>
    <sheetView zoomScaleNormal="100" workbookViewId="0">
      <selection activeCell="W13" sqref="W13"/>
    </sheetView>
  </sheetViews>
  <sheetFormatPr defaultColWidth="8.85546875" defaultRowHeight="15" x14ac:dyDescent="0.25"/>
  <cols>
    <col min="1" max="1" width="2.7109375" style="86" customWidth="1"/>
    <col min="2" max="2" width="36.42578125" style="86" customWidth="1"/>
    <col min="3" max="3" width="18.42578125" style="86" customWidth="1"/>
    <col min="4" max="8" width="13.7109375" style="86" customWidth="1"/>
    <col min="9" max="9" width="2.42578125" style="86" customWidth="1"/>
    <col min="10" max="10" width="11.7109375" style="86" hidden="1" customWidth="1"/>
    <col min="11" max="11" width="12.140625" style="86" hidden="1" customWidth="1"/>
    <col min="12" max="12" width="13.42578125" style="86" hidden="1" customWidth="1"/>
    <col min="13" max="13" width="17.7109375" style="86" hidden="1" customWidth="1"/>
    <col min="14" max="15" width="8.85546875" style="86" hidden="1" customWidth="1"/>
    <col min="16" max="16" width="9.140625" style="86" hidden="1" customWidth="1"/>
    <col min="17" max="17" width="9.140625" style="86" bestFit="1" customWidth="1"/>
    <col min="18" max="16384" width="8.85546875" style="86"/>
  </cols>
  <sheetData>
    <row r="1" spans="1:13" x14ac:dyDescent="0.25">
      <c r="A1" s="141" t="s">
        <v>291</v>
      </c>
      <c r="B1" s="142"/>
      <c r="C1" s="142"/>
      <c r="D1" s="143"/>
      <c r="E1" s="142"/>
      <c r="F1" s="142"/>
      <c r="G1" s="142"/>
      <c r="H1" s="144" t="s">
        <v>346</v>
      </c>
      <c r="L1" s="162"/>
      <c r="M1" s="162"/>
    </row>
    <row r="2" spans="1:13" ht="15.75" x14ac:dyDescent="0.25">
      <c r="A2" s="145"/>
      <c r="B2" s="146" t="s">
        <v>347</v>
      </c>
      <c r="C2" s="379" t="str">
        <f>IF('Project Info'!A9="","",'Project Info'!A9)</f>
        <v/>
      </c>
      <c r="D2" s="380"/>
      <c r="E2" s="380"/>
      <c r="F2" s="381"/>
      <c r="G2" s="145"/>
      <c r="H2" s="145"/>
      <c r="J2" s="135" t="s">
        <v>351</v>
      </c>
      <c r="K2" s="91"/>
      <c r="L2" s="163"/>
      <c r="M2" s="164"/>
    </row>
    <row r="3" spans="1:13" ht="15.75" x14ac:dyDescent="0.25">
      <c r="A3" s="145"/>
      <c r="B3" s="145"/>
      <c r="C3" s="145"/>
      <c r="D3" s="145"/>
      <c r="E3" s="145"/>
      <c r="F3" s="145"/>
      <c r="G3" s="145"/>
      <c r="H3" s="147" t="str">
        <f>IF(H4&gt;0.3,"Error: fringe rate cannot exceed 30%; please correct before proceeding","")</f>
        <v/>
      </c>
      <c r="J3" s="136" t="s">
        <v>352</v>
      </c>
      <c r="L3" s="162"/>
      <c r="M3" s="162"/>
    </row>
    <row r="4" spans="1:13" x14ac:dyDescent="0.25">
      <c r="A4" s="113"/>
      <c r="B4" s="114" t="s">
        <v>344</v>
      </c>
      <c r="C4" s="116"/>
      <c r="D4" s="110"/>
      <c r="E4" s="114" t="s">
        <v>345</v>
      </c>
      <c r="F4" s="116"/>
      <c r="G4" s="114" t="s">
        <v>357</v>
      </c>
      <c r="H4" s="106"/>
      <c r="J4" s="136" t="s">
        <v>353</v>
      </c>
      <c r="K4" s="136" t="s">
        <v>355</v>
      </c>
      <c r="L4" s="162"/>
      <c r="M4" s="162"/>
    </row>
    <row r="5" spans="1:13" ht="15.75" thickBot="1" x14ac:dyDescent="0.3">
      <c r="A5" s="384"/>
      <c r="B5" s="384"/>
      <c r="C5" s="384"/>
      <c r="D5" s="188"/>
      <c r="E5" s="111"/>
      <c r="F5" s="111"/>
      <c r="G5" s="111"/>
      <c r="H5" s="137" t="s">
        <v>358</v>
      </c>
      <c r="J5" s="94" t="s">
        <v>354</v>
      </c>
      <c r="K5" s="94" t="s">
        <v>356</v>
      </c>
      <c r="L5" s="165" t="s">
        <v>292</v>
      </c>
      <c r="M5" s="162"/>
    </row>
    <row r="6" spans="1:13" ht="15.75" thickTop="1" x14ac:dyDescent="0.25">
      <c r="A6" s="112"/>
      <c r="B6" s="112"/>
      <c r="C6" s="112"/>
      <c r="D6" s="119"/>
      <c r="E6" s="112"/>
      <c r="F6" s="112"/>
      <c r="G6" s="112"/>
      <c r="H6" s="112"/>
      <c r="L6" s="162"/>
      <c r="M6" s="162"/>
    </row>
    <row r="7" spans="1:13" x14ac:dyDescent="0.25">
      <c r="A7" s="115" t="s">
        <v>290</v>
      </c>
      <c r="B7" s="111"/>
      <c r="C7" s="111"/>
      <c r="D7" s="111"/>
      <c r="E7" s="111"/>
      <c r="F7" s="111"/>
      <c r="G7" s="111"/>
      <c r="H7" s="140" t="s">
        <v>362</v>
      </c>
      <c r="L7" s="162"/>
      <c r="M7" s="162"/>
    </row>
    <row r="8" spans="1:13" x14ac:dyDescent="0.25">
      <c r="A8" s="111"/>
      <c r="B8" s="117" t="s">
        <v>152</v>
      </c>
      <c r="C8" s="117" t="s">
        <v>289</v>
      </c>
      <c r="D8" s="117" t="s">
        <v>288</v>
      </c>
      <c r="E8" s="118" t="s">
        <v>287</v>
      </c>
      <c r="F8" s="118" t="s">
        <v>286</v>
      </c>
      <c r="G8" s="118" t="s">
        <v>285</v>
      </c>
      <c r="H8" s="118" t="s">
        <v>272</v>
      </c>
      <c r="L8" s="164"/>
      <c r="M8" s="162"/>
    </row>
    <row r="9" spans="1:13" x14ac:dyDescent="0.25">
      <c r="A9" s="111"/>
      <c r="B9" s="204"/>
      <c r="C9" s="148"/>
      <c r="D9" s="149"/>
      <c r="E9" s="150"/>
      <c r="F9" s="120">
        <f t="shared" ref="F9:F15" si="0">ROUND(((E9/2080)*D9),0)</f>
        <v>0</v>
      </c>
      <c r="G9" s="185">
        <f>ROUND(F9*$H$4,0)</f>
        <v>0</v>
      </c>
      <c r="H9" s="120">
        <f t="shared" ref="H9:H15" si="1">ROUND((F9+G9), 0)</f>
        <v>0</v>
      </c>
      <c r="I9" s="90"/>
      <c r="J9" s="171"/>
      <c r="K9" s="172"/>
      <c r="L9" s="173">
        <f>K9-J9-H9</f>
        <v>0</v>
      </c>
      <c r="M9" s="162"/>
    </row>
    <row r="10" spans="1:13" x14ac:dyDescent="0.25">
      <c r="A10" s="111"/>
      <c r="B10" s="204"/>
      <c r="C10" s="204"/>
      <c r="D10" s="149"/>
      <c r="E10" s="150"/>
      <c r="F10" s="120">
        <f t="shared" si="0"/>
        <v>0</v>
      </c>
      <c r="G10" s="185">
        <f t="shared" ref="G10:G16" si="2">ROUND(F10*$H$4,0)</f>
        <v>0</v>
      </c>
      <c r="H10" s="120">
        <f t="shared" si="1"/>
        <v>0</v>
      </c>
      <c r="I10" s="90"/>
      <c r="J10" s="148"/>
      <c r="K10" s="148"/>
      <c r="L10" s="173">
        <f t="shared" ref="L10:L17" si="3">K10-J10-H10</f>
        <v>0</v>
      </c>
      <c r="M10" s="162"/>
    </row>
    <row r="11" spans="1:13" x14ac:dyDescent="0.25">
      <c r="A11" s="111"/>
      <c r="B11" s="205"/>
      <c r="C11" s="204"/>
      <c r="D11" s="149"/>
      <c r="E11" s="150"/>
      <c r="F11" s="120">
        <f t="shared" si="0"/>
        <v>0</v>
      </c>
      <c r="G11" s="185">
        <f t="shared" si="2"/>
        <v>0</v>
      </c>
      <c r="H11" s="120">
        <f t="shared" si="1"/>
        <v>0</v>
      </c>
      <c r="I11" s="90"/>
      <c r="J11" s="148"/>
      <c r="K11" s="148"/>
      <c r="L11" s="173">
        <f t="shared" si="3"/>
        <v>0</v>
      </c>
      <c r="M11" s="162"/>
    </row>
    <row r="12" spans="1:13" x14ac:dyDescent="0.25">
      <c r="A12" s="111"/>
      <c r="B12" s="205"/>
      <c r="C12" s="204"/>
      <c r="D12" s="149"/>
      <c r="E12" s="150"/>
      <c r="F12" s="120">
        <f t="shared" si="0"/>
        <v>0</v>
      </c>
      <c r="G12" s="185">
        <f t="shared" si="2"/>
        <v>0</v>
      </c>
      <c r="H12" s="120">
        <f t="shared" si="1"/>
        <v>0</v>
      </c>
      <c r="I12" s="90"/>
      <c r="J12" s="148"/>
      <c r="K12" s="148"/>
      <c r="L12" s="173">
        <f t="shared" si="3"/>
        <v>0</v>
      </c>
      <c r="M12" s="162"/>
    </row>
    <row r="13" spans="1:13" x14ac:dyDescent="0.25">
      <c r="A13" s="111"/>
      <c r="B13" s="205"/>
      <c r="C13" s="204"/>
      <c r="D13" s="149"/>
      <c r="E13" s="150"/>
      <c r="F13" s="120">
        <f t="shared" si="0"/>
        <v>0</v>
      </c>
      <c r="G13" s="185">
        <f t="shared" si="2"/>
        <v>0</v>
      </c>
      <c r="H13" s="120">
        <f t="shared" si="1"/>
        <v>0</v>
      </c>
      <c r="I13" s="90"/>
      <c r="J13" s="148"/>
      <c r="K13" s="148"/>
      <c r="L13" s="173">
        <f t="shared" si="3"/>
        <v>0</v>
      </c>
      <c r="M13" s="162"/>
    </row>
    <row r="14" spans="1:13" x14ac:dyDescent="0.25">
      <c r="A14" s="111"/>
      <c r="B14" s="205"/>
      <c r="C14" s="204"/>
      <c r="D14" s="149"/>
      <c r="E14" s="150"/>
      <c r="F14" s="120">
        <f t="shared" si="0"/>
        <v>0</v>
      </c>
      <c r="G14" s="185">
        <f t="shared" si="2"/>
        <v>0</v>
      </c>
      <c r="H14" s="120">
        <f t="shared" si="1"/>
        <v>0</v>
      </c>
      <c r="I14" s="90"/>
      <c r="J14" s="148"/>
      <c r="K14" s="148"/>
      <c r="L14" s="173">
        <f t="shared" si="3"/>
        <v>0</v>
      </c>
      <c r="M14" s="162"/>
    </row>
    <row r="15" spans="1:13" x14ac:dyDescent="0.25">
      <c r="A15" s="111"/>
      <c r="B15" s="205"/>
      <c r="C15" s="204"/>
      <c r="D15" s="149"/>
      <c r="E15" s="150"/>
      <c r="F15" s="120">
        <f t="shared" si="0"/>
        <v>0</v>
      </c>
      <c r="G15" s="185">
        <f t="shared" si="2"/>
        <v>0</v>
      </c>
      <c r="H15" s="120">
        <f t="shared" si="1"/>
        <v>0</v>
      </c>
      <c r="I15" s="90"/>
      <c r="J15" s="148"/>
      <c r="K15" s="148"/>
      <c r="L15" s="173">
        <f t="shared" si="3"/>
        <v>0</v>
      </c>
      <c r="M15" s="162"/>
    </row>
    <row r="16" spans="1:13" x14ac:dyDescent="0.25">
      <c r="A16" s="111"/>
      <c r="B16" s="204"/>
      <c r="C16" s="204"/>
      <c r="D16" s="149"/>
      <c r="E16" s="150"/>
      <c r="F16" s="120">
        <f t="shared" ref="F16" si="4">ROUND(((E16/2080)*D16),0)</f>
        <v>0</v>
      </c>
      <c r="G16" s="185">
        <f t="shared" si="2"/>
        <v>0</v>
      </c>
      <c r="H16" s="120">
        <f t="shared" ref="H16" si="5">ROUND((F16+G16), 0)</f>
        <v>0</v>
      </c>
      <c r="I16" s="90"/>
      <c r="J16" s="148"/>
      <c r="K16" s="148"/>
      <c r="L16" s="173">
        <f t="shared" si="3"/>
        <v>0</v>
      </c>
      <c r="M16" s="162"/>
    </row>
    <row r="17" spans="1:17" x14ac:dyDescent="0.25">
      <c r="A17" s="115"/>
      <c r="B17" s="123" t="s">
        <v>348</v>
      </c>
      <c r="C17" s="111"/>
      <c r="D17" s="111"/>
      <c r="E17" s="111"/>
      <c r="F17" s="111"/>
      <c r="G17" s="111"/>
      <c r="H17" s="120">
        <f>SUM(H9:H16)</f>
        <v>0</v>
      </c>
      <c r="J17" s="173">
        <f>SUM(J9:J16)</f>
        <v>0</v>
      </c>
      <c r="K17" s="173">
        <f>SUM(K9:K16)</f>
        <v>0</v>
      </c>
      <c r="L17" s="173">
        <f t="shared" si="3"/>
        <v>0</v>
      </c>
      <c r="M17" s="162"/>
    </row>
    <row r="18" spans="1:17" x14ac:dyDescent="0.25">
      <c r="A18" s="111"/>
      <c r="B18" s="111"/>
      <c r="C18" s="111"/>
      <c r="D18" s="111"/>
      <c r="E18" s="111"/>
      <c r="F18" s="111"/>
      <c r="G18" s="111"/>
      <c r="H18" s="111"/>
      <c r="L18" s="166"/>
      <c r="M18" s="167"/>
    </row>
    <row r="19" spans="1:17" x14ac:dyDescent="0.25">
      <c r="A19" s="115" t="s">
        <v>284</v>
      </c>
      <c r="B19" s="111"/>
      <c r="C19" s="111"/>
      <c r="D19" s="111"/>
      <c r="E19" s="111"/>
      <c r="F19" s="111"/>
      <c r="G19" s="111"/>
      <c r="H19" s="137" t="s">
        <v>373</v>
      </c>
      <c r="L19" s="166"/>
      <c r="M19" s="167"/>
    </row>
    <row r="20" spans="1:17" x14ac:dyDescent="0.25">
      <c r="A20" s="119"/>
      <c r="B20" s="117" t="s">
        <v>280</v>
      </c>
      <c r="C20" s="117"/>
      <c r="D20" s="118" t="s">
        <v>279</v>
      </c>
      <c r="E20" s="118" t="s">
        <v>283</v>
      </c>
      <c r="F20" s="127"/>
      <c r="G20" s="127"/>
      <c r="H20" s="118" t="s">
        <v>272</v>
      </c>
      <c r="J20" s="86" t="s">
        <v>282</v>
      </c>
      <c r="L20" s="166"/>
      <c r="M20" s="162"/>
    </row>
    <row r="21" spans="1:17" x14ac:dyDescent="0.25">
      <c r="A21" s="111"/>
      <c r="B21" s="382"/>
      <c r="C21" s="383"/>
      <c r="D21" s="149"/>
      <c r="E21" s="151"/>
      <c r="F21" s="126"/>
      <c r="G21" s="126"/>
      <c r="H21" s="128">
        <f>ROUND((E21*D21),0)</f>
        <v>0</v>
      </c>
      <c r="J21" s="148"/>
      <c r="K21" s="148"/>
      <c r="L21" s="173">
        <f>K21-J21-H21</f>
        <v>0</v>
      </c>
      <c r="M21" s="162"/>
      <c r="N21" s="130">
        <f>'Project Info'!E65</f>
        <v>0</v>
      </c>
    </row>
    <row r="22" spans="1:17" x14ac:dyDescent="0.25">
      <c r="A22" s="119"/>
      <c r="B22" s="382"/>
      <c r="C22" s="383"/>
      <c r="D22" s="152"/>
      <c r="E22" s="151"/>
      <c r="F22" s="126"/>
      <c r="G22" s="126"/>
      <c r="H22" s="128">
        <f>ROUND((E22*D22),0)</f>
        <v>0</v>
      </c>
      <c r="J22" s="148"/>
      <c r="K22" s="148"/>
      <c r="L22" s="173">
        <f>K22-J22-H22</f>
        <v>0</v>
      </c>
      <c r="M22" s="162"/>
      <c r="N22" s="130" t="b">
        <f>AND(N21="Phase I")</f>
        <v>0</v>
      </c>
      <c r="O22" s="130">
        <f>IF(N22=TRUE,H24/25000,H24/100000)</f>
        <v>0</v>
      </c>
    </row>
    <row r="23" spans="1:17" x14ac:dyDescent="0.25">
      <c r="A23" s="119"/>
      <c r="B23" s="382"/>
      <c r="C23" s="383"/>
      <c r="D23" s="152"/>
      <c r="E23" s="151"/>
      <c r="F23" s="126"/>
      <c r="G23" s="126"/>
      <c r="H23" s="128">
        <f>ROUND((E23*D23),0)</f>
        <v>0</v>
      </c>
      <c r="J23" s="148"/>
      <c r="K23" s="148"/>
      <c r="L23" s="173">
        <f>K23-J23-H23</f>
        <v>0</v>
      </c>
      <c r="M23" s="162"/>
      <c r="O23" s="139">
        <f>IF(N22=TRUE,0.03,0.02)</f>
        <v>0.02</v>
      </c>
      <c r="P23" s="139" t="str">
        <f>IF(H61=0,"",H58/H61)</f>
        <v/>
      </c>
      <c r="Q23" s="93"/>
    </row>
    <row r="24" spans="1:17" x14ac:dyDescent="0.25">
      <c r="A24" s="115"/>
      <c r="B24" s="123" t="s">
        <v>349</v>
      </c>
      <c r="C24" s="111"/>
      <c r="D24" s="124"/>
      <c r="E24" s="111"/>
      <c r="F24" s="111"/>
      <c r="G24" s="138" t="str">
        <f>IF(O22&gt;1,"Equipment total exceeds allowable amount without special approval ","")</f>
        <v/>
      </c>
      <c r="H24" s="125">
        <f>SUM(H21:H23)</f>
        <v>0</v>
      </c>
      <c r="J24" s="120">
        <f t="shared" ref="J24:K24" si="6">SUM(J21:J23)</f>
        <v>0</v>
      </c>
      <c r="K24" s="120">
        <f t="shared" si="6"/>
        <v>0</v>
      </c>
      <c r="L24" s="173">
        <f>K24-J24-H24</f>
        <v>0</v>
      </c>
      <c r="M24" s="168" t="str">
        <f>IF(O22&gt;1,"Equipment total exceeds allowable amount without special approval ","")</f>
        <v/>
      </c>
      <c r="P24" s="91"/>
    </row>
    <row r="25" spans="1:17" x14ac:dyDescent="0.25">
      <c r="A25" s="111"/>
      <c r="B25" s="111"/>
      <c r="C25" s="111"/>
      <c r="D25" s="124"/>
      <c r="E25" s="111"/>
      <c r="F25" s="111"/>
      <c r="G25" s="111"/>
      <c r="H25" s="111"/>
      <c r="L25" s="166"/>
      <c r="M25" s="162"/>
    </row>
    <row r="26" spans="1:17" x14ac:dyDescent="0.25">
      <c r="A26" s="115" t="s">
        <v>281</v>
      </c>
      <c r="B26" s="111"/>
      <c r="C26" s="111"/>
      <c r="D26" s="124"/>
      <c r="E26" s="111"/>
      <c r="F26" s="111"/>
      <c r="G26" s="111"/>
      <c r="H26" s="111"/>
      <c r="L26" s="166"/>
      <c r="M26" s="162"/>
    </row>
    <row r="27" spans="1:17" x14ac:dyDescent="0.25">
      <c r="A27" s="111"/>
      <c r="B27" s="117" t="s">
        <v>280</v>
      </c>
      <c r="C27" s="117"/>
      <c r="D27" s="118" t="s">
        <v>279</v>
      </c>
      <c r="E27" s="118" t="s">
        <v>278</v>
      </c>
      <c r="F27" s="118"/>
      <c r="G27" s="118"/>
      <c r="H27" s="118" t="s">
        <v>272</v>
      </c>
      <c r="L27" s="166"/>
      <c r="M27" s="162"/>
    </row>
    <row r="28" spans="1:17" x14ac:dyDescent="0.25">
      <c r="A28" s="111"/>
      <c r="B28" s="382"/>
      <c r="C28" s="383"/>
      <c r="D28" s="149"/>
      <c r="E28" s="150"/>
      <c r="F28" s="126"/>
      <c r="G28" s="126"/>
      <c r="H28" s="120">
        <f>ROUND((E28*D28),0)</f>
        <v>0</v>
      </c>
      <c r="J28" s="148"/>
      <c r="K28" s="148"/>
      <c r="L28" s="173">
        <f t="shared" ref="L28:L33" si="7">K28-J28-H28</f>
        <v>0</v>
      </c>
      <c r="M28" s="162"/>
    </row>
    <row r="29" spans="1:17" x14ac:dyDescent="0.25">
      <c r="A29" s="111"/>
      <c r="B29" s="382"/>
      <c r="C29" s="383"/>
      <c r="D29" s="149"/>
      <c r="E29" s="150"/>
      <c r="F29" s="126"/>
      <c r="G29" s="126"/>
      <c r="H29" s="120">
        <f>ROUND((E29*D29),0)</f>
        <v>0</v>
      </c>
      <c r="J29" s="148"/>
      <c r="K29" s="148"/>
      <c r="L29" s="173">
        <f t="shared" si="7"/>
        <v>0</v>
      </c>
      <c r="M29" s="162"/>
    </row>
    <row r="30" spans="1:17" x14ac:dyDescent="0.25">
      <c r="A30" s="111"/>
      <c r="B30" s="382"/>
      <c r="C30" s="383"/>
      <c r="D30" s="149"/>
      <c r="E30" s="150"/>
      <c r="F30" s="126"/>
      <c r="G30" s="126"/>
      <c r="H30" s="120">
        <f>ROUND((E30*D30),0)</f>
        <v>0</v>
      </c>
      <c r="J30" s="148"/>
      <c r="K30" s="148"/>
      <c r="L30" s="173">
        <f t="shared" si="7"/>
        <v>0</v>
      </c>
      <c r="M30" s="162"/>
    </row>
    <row r="31" spans="1:17" x14ac:dyDescent="0.25">
      <c r="A31" s="111"/>
      <c r="B31" s="382"/>
      <c r="C31" s="383"/>
      <c r="D31" s="149"/>
      <c r="E31" s="150"/>
      <c r="F31" s="126"/>
      <c r="G31" s="126"/>
      <c r="H31" s="120">
        <f>ROUND((E31*D31),0)</f>
        <v>0</v>
      </c>
      <c r="J31" s="148"/>
      <c r="K31" s="148"/>
      <c r="L31" s="173">
        <f t="shared" si="7"/>
        <v>0</v>
      </c>
      <c r="M31" s="162"/>
    </row>
    <row r="32" spans="1:17" x14ac:dyDescent="0.25">
      <c r="A32" s="111"/>
      <c r="B32" s="382"/>
      <c r="C32" s="383"/>
      <c r="D32" s="149"/>
      <c r="E32" s="150"/>
      <c r="F32" s="126"/>
      <c r="G32" s="126"/>
      <c r="H32" s="120">
        <f>ROUND((E32*D32),0)</f>
        <v>0</v>
      </c>
      <c r="J32" s="148"/>
      <c r="K32" s="148"/>
      <c r="L32" s="173">
        <f t="shared" si="7"/>
        <v>0</v>
      </c>
      <c r="M32" s="162"/>
    </row>
    <row r="33" spans="1:13" x14ac:dyDescent="0.25">
      <c r="A33" s="115"/>
      <c r="B33" s="123" t="s">
        <v>350</v>
      </c>
      <c r="C33" s="111"/>
      <c r="D33" s="111"/>
      <c r="E33" s="111"/>
      <c r="F33" s="111"/>
      <c r="G33" s="111"/>
      <c r="H33" s="120">
        <f>SUM(H28:H32)</f>
        <v>0</v>
      </c>
      <c r="J33" s="120">
        <f t="shared" ref="J33:K33" si="8">SUM(J28:J32)</f>
        <v>0</v>
      </c>
      <c r="K33" s="120">
        <f t="shared" si="8"/>
        <v>0</v>
      </c>
      <c r="L33" s="173">
        <f t="shared" si="7"/>
        <v>0</v>
      </c>
      <c r="M33" s="162"/>
    </row>
    <row r="34" spans="1:13" x14ac:dyDescent="0.25">
      <c r="A34" s="111"/>
      <c r="B34" s="111"/>
      <c r="C34" s="111"/>
      <c r="D34" s="111"/>
      <c r="E34" s="111"/>
      <c r="F34" s="111"/>
      <c r="G34" s="111"/>
      <c r="H34" s="111"/>
      <c r="L34" s="166"/>
      <c r="M34" s="162"/>
    </row>
    <row r="35" spans="1:13" x14ac:dyDescent="0.25">
      <c r="A35" s="115" t="s">
        <v>277</v>
      </c>
      <c r="B35" s="111"/>
      <c r="C35" s="111"/>
      <c r="D35" s="111"/>
      <c r="E35" s="111"/>
      <c r="F35" s="111"/>
      <c r="G35" s="111"/>
      <c r="H35" s="111"/>
      <c r="L35" s="166"/>
      <c r="M35" s="167"/>
    </row>
    <row r="36" spans="1:13" x14ac:dyDescent="0.25">
      <c r="A36" s="111"/>
      <c r="B36" s="117" t="s">
        <v>276</v>
      </c>
      <c r="C36" s="117"/>
      <c r="D36" s="117" t="s">
        <v>275</v>
      </c>
      <c r="E36" s="129"/>
      <c r="F36" s="129"/>
      <c r="G36" s="129"/>
      <c r="H36" s="118" t="s">
        <v>272</v>
      </c>
      <c r="L36" s="166"/>
      <c r="M36" s="162"/>
    </row>
    <row r="37" spans="1:13" x14ac:dyDescent="0.25">
      <c r="A37" s="111"/>
      <c r="B37" s="382"/>
      <c r="C37" s="383"/>
      <c r="D37" s="198"/>
      <c r="E37" s="126"/>
      <c r="F37" s="126"/>
      <c r="G37" s="126"/>
      <c r="H37" s="150"/>
      <c r="J37" s="148"/>
      <c r="K37" s="148"/>
      <c r="L37" s="173">
        <f>K37-J37-H37</f>
        <v>0</v>
      </c>
      <c r="M37" s="162"/>
    </row>
    <row r="38" spans="1:13" x14ac:dyDescent="0.25">
      <c r="A38" s="111"/>
      <c r="B38" s="382"/>
      <c r="C38" s="383"/>
      <c r="D38" s="199"/>
      <c r="E38" s="126"/>
      <c r="F38" s="126"/>
      <c r="G38" s="126"/>
      <c r="H38" s="150"/>
      <c r="J38" s="174"/>
      <c r="K38" s="174"/>
      <c r="L38" s="173">
        <f t="shared" ref="L38:L44" si="9">K38-J38-H38</f>
        <v>0</v>
      </c>
      <c r="M38" s="162"/>
    </row>
    <row r="39" spans="1:13" x14ac:dyDescent="0.25">
      <c r="A39" s="111"/>
      <c r="B39" s="385"/>
      <c r="C39" s="386"/>
      <c r="D39" s="198"/>
      <c r="E39" s="126"/>
      <c r="F39" s="126"/>
      <c r="G39" s="126"/>
      <c r="H39" s="150"/>
      <c r="J39" s="148"/>
      <c r="K39" s="148"/>
      <c r="L39" s="173">
        <f t="shared" si="9"/>
        <v>0</v>
      </c>
      <c r="M39" s="162"/>
    </row>
    <row r="40" spans="1:13" x14ac:dyDescent="0.25">
      <c r="A40" s="111"/>
      <c r="B40" s="385"/>
      <c r="C40" s="386"/>
      <c r="D40" s="198"/>
      <c r="E40" s="126"/>
      <c r="F40" s="126"/>
      <c r="G40" s="126"/>
      <c r="H40" s="150"/>
      <c r="J40" s="148"/>
      <c r="K40" s="148"/>
      <c r="L40" s="173">
        <f t="shared" si="9"/>
        <v>0</v>
      </c>
      <c r="M40" s="162"/>
    </row>
    <row r="41" spans="1:13" x14ac:dyDescent="0.25">
      <c r="A41" s="111"/>
      <c r="B41" s="385"/>
      <c r="C41" s="386"/>
      <c r="D41" s="198"/>
      <c r="E41" s="389" t="s">
        <v>363</v>
      </c>
      <c r="F41" s="390"/>
      <c r="G41" s="391"/>
      <c r="H41" s="150"/>
      <c r="J41" s="148"/>
      <c r="K41" s="148"/>
      <c r="L41" s="173">
        <f t="shared" si="9"/>
        <v>0</v>
      </c>
      <c r="M41" s="162"/>
    </row>
    <row r="42" spans="1:13" x14ac:dyDescent="0.25">
      <c r="A42" s="111"/>
      <c r="B42" s="385"/>
      <c r="C42" s="386"/>
      <c r="D42" s="198"/>
      <c r="E42" s="126"/>
      <c r="F42" s="126"/>
      <c r="G42" s="126"/>
      <c r="H42" s="150"/>
      <c r="J42" s="148"/>
      <c r="K42" s="148"/>
      <c r="L42" s="173">
        <f t="shared" si="9"/>
        <v>0</v>
      </c>
      <c r="M42" s="162"/>
    </row>
    <row r="43" spans="1:13" x14ac:dyDescent="0.25">
      <c r="A43" s="111"/>
      <c r="B43" s="385"/>
      <c r="C43" s="386"/>
      <c r="D43" s="198"/>
      <c r="E43" s="126"/>
      <c r="F43" s="126"/>
      <c r="G43" s="126"/>
      <c r="H43" s="150"/>
      <c r="J43" s="148"/>
      <c r="K43" s="148"/>
      <c r="L43" s="173">
        <f t="shared" si="9"/>
        <v>0</v>
      </c>
      <c r="M43" s="162"/>
    </row>
    <row r="44" spans="1:13" x14ac:dyDescent="0.25">
      <c r="A44" s="115"/>
      <c r="B44" s="111"/>
      <c r="C44" s="111"/>
      <c r="D44" s="111"/>
      <c r="E44" s="111"/>
      <c r="F44" s="111"/>
      <c r="G44" s="111"/>
      <c r="H44" s="120">
        <f>SUM(H37:H43)</f>
        <v>0</v>
      </c>
      <c r="J44" s="120">
        <f t="shared" ref="J44:K44" si="10">SUM(J37:J43)</f>
        <v>0</v>
      </c>
      <c r="K44" s="120">
        <f t="shared" si="10"/>
        <v>0</v>
      </c>
      <c r="L44" s="173">
        <f t="shared" si="9"/>
        <v>0</v>
      </c>
      <c r="M44" s="162"/>
    </row>
    <row r="45" spans="1:13" x14ac:dyDescent="0.25">
      <c r="A45" s="115"/>
      <c r="B45" s="111"/>
      <c r="C45" s="111"/>
      <c r="D45" s="111"/>
      <c r="E45" s="111"/>
      <c r="F45" s="111"/>
      <c r="G45" s="111"/>
      <c r="H45" s="111"/>
      <c r="L45" s="166"/>
      <c r="M45" s="162"/>
    </row>
    <row r="46" spans="1:13" x14ac:dyDescent="0.25">
      <c r="A46" s="115" t="s">
        <v>360</v>
      </c>
      <c r="B46" s="123"/>
      <c r="C46" s="111"/>
      <c r="D46" s="111"/>
      <c r="E46" s="111"/>
      <c r="F46" s="111"/>
      <c r="G46" s="111"/>
      <c r="H46" s="140"/>
      <c r="L46" s="166"/>
      <c r="M46" s="162"/>
    </row>
    <row r="47" spans="1:13" x14ac:dyDescent="0.25">
      <c r="A47" s="115"/>
      <c r="B47" s="117" t="s">
        <v>273</v>
      </c>
      <c r="C47" s="129"/>
      <c r="D47" s="129"/>
      <c r="E47" s="129"/>
      <c r="F47" s="129"/>
      <c r="G47" s="129"/>
      <c r="H47" s="118" t="s">
        <v>272</v>
      </c>
      <c r="L47" s="166"/>
      <c r="M47" s="162"/>
    </row>
    <row r="48" spans="1:13" x14ac:dyDescent="0.25">
      <c r="A48" s="115"/>
      <c r="B48" s="394"/>
      <c r="C48" s="393"/>
      <c r="D48" s="393"/>
      <c r="E48" s="393"/>
      <c r="F48" s="393"/>
      <c r="G48" s="393"/>
      <c r="H48" s="150"/>
      <c r="J48" s="148"/>
      <c r="K48" s="148"/>
      <c r="L48" s="173">
        <f>K48-J48-H48</f>
        <v>0</v>
      </c>
      <c r="M48" s="162"/>
    </row>
    <row r="49" spans="1:15" x14ac:dyDescent="0.25">
      <c r="A49" s="115"/>
      <c r="B49" s="392"/>
      <c r="C49" s="393"/>
      <c r="D49" s="393"/>
      <c r="E49" s="393"/>
      <c r="F49" s="393"/>
      <c r="G49" s="393"/>
      <c r="H49" s="150"/>
      <c r="J49" s="148"/>
      <c r="K49" s="148"/>
      <c r="L49" s="173">
        <f>K49-J49-H49</f>
        <v>0</v>
      </c>
      <c r="M49" s="162"/>
    </row>
    <row r="50" spans="1:15" x14ac:dyDescent="0.25">
      <c r="A50" s="115"/>
      <c r="B50" s="392"/>
      <c r="C50" s="393"/>
      <c r="D50" s="393"/>
      <c r="E50" s="393"/>
      <c r="F50" s="393"/>
      <c r="G50" s="393"/>
      <c r="H50" s="150"/>
      <c r="J50" s="148"/>
      <c r="K50" s="148"/>
      <c r="L50" s="173">
        <f>K50-J50-H50</f>
        <v>0</v>
      </c>
      <c r="M50" s="162"/>
      <c r="N50" s="89"/>
    </row>
    <row r="51" spans="1:15" x14ac:dyDescent="0.25">
      <c r="A51" s="115"/>
      <c r="B51" s="111"/>
      <c r="C51" s="111"/>
      <c r="D51" s="111"/>
      <c r="E51" s="111"/>
      <c r="F51" s="111"/>
      <c r="G51" s="138"/>
      <c r="H51" s="120">
        <f>SUM(H48:H50)</f>
        <v>0</v>
      </c>
      <c r="J51" s="120">
        <f t="shared" ref="J51:K51" si="11">SUM(J48:J50)</f>
        <v>0</v>
      </c>
      <c r="K51" s="120">
        <f t="shared" si="11"/>
        <v>0</v>
      </c>
      <c r="L51" s="173">
        <f>K51-J51-H51</f>
        <v>0</v>
      </c>
      <c r="M51" s="162"/>
    </row>
    <row r="52" spans="1:15" x14ac:dyDescent="0.25">
      <c r="A52" s="111"/>
      <c r="B52" s="111"/>
      <c r="C52" s="111"/>
      <c r="D52" s="111"/>
      <c r="E52" s="111"/>
      <c r="F52" s="111"/>
      <c r="G52" s="111"/>
      <c r="H52" s="111"/>
      <c r="L52" s="166"/>
      <c r="M52" s="162"/>
    </row>
    <row r="53" spans="1:15" x14ac:dyDescent="0.25">
      <c r="A53" s="115" t="s">
        <v>359</v>
      </c>
      <c r="B53" s="123"/>
      <c r="C53" s="111"/>
      <c r="D53" s="111"/>
      <c r="E53" s="111"/>
      <c r="F53" s="111"/>
      <c r="G53" s="111"/>
      <c r="H53" s="186" t="s">
        <v>372</v>
      </c>
      <c r="L53" s="166"/>
      <c r="M53" s="162"/>
    </row>
    <row r="54" spans="1:15" x14ac:dyDescent="0.25">
      <c r="A54" s="111"/>
      <c r="B54" s="117" t="s">
        <v>274</v>
      </c>
      <c r="C54" s="129"/>
      <c r="D54" s="129"/>
      <c r="E54" s="129"/>
      <c r="F54" s="129"/>
      <c r="G54" s="129"/>
      <c r="H54" s="118" t="s">
        <v>272</v>
      </c>
      <c r="L54" s="166"/>
      <c r="M54" s="162"/>
    </row>
    <row r="55" spans="1:15" x14ac:dyDescent="0.25">
      <c r="A55" s="111"/>
      <c r="B55" s="455"/>
      <c r="C55" s="393"/>
      <c r="D55" s="393"/>
      <c r="E55" s="393"/>
      <c r="F55" s="393"/>
      <c r="G55" s="393"/>
      <c r="H55" s="150"/>
      <c r="J55" s="148"/>
      <c r="K55" s="148"/>
      <c r="L55" s="173">
        <f>K55-J55-H55</f>
        <v>0</v>
      </c>
      <c r="M55" s="162"/>
    </row>
    <row r="56" spans="1:15" x14ac:dyDescent="0.25">
      <c r="A56" s="111"/>
      <c r="B56" s="392"/>
      <c r="C56" s="393"/>
      <c r="D56" s="393"/>
      <c r="E56" s="393"/>
      <c r="F56" s="393"/>
      <c r="G56" s="393"/>
      <c r="H56" s="150"/>
      <c r="J56" s="148"/>
      <c r="K56" s="148"/>
      <c r="L56" s="173">
        <f>K56-J56-H56</f>
        <v>0</v>
      </c>
      <c r="M56" s="162"/>
    </row>
    <row r="57" spans="1:15" x14ac:dyDescent="0.25">
      <c r="A57" s="111"/>
      <c r="B57" s="392"/>
      <c r="C57" s="393"/>
      <c r="D57" s="393"/>
      <c r="E57" s="393"/>
      <c r="F57" s="393"/>
      <c r="G57" s="393"/>
      <c r="H57" s="150"/>
      <c r="J57" s="148"/>
      <c r="K57" s="148"/>
      <c r="L57" s="173">
        <f>K57-J57-H57</f>
        <v>0</v>
      </c>
      <c r="M57" s="162"/>
    </row>
    <row r="58" spans="1:15" x14ac:dyDescent="0.25">
      <c r="A58" s="115"/>
      <c r="B58" s="111"/>
      <c r="C58" s="111"/>
      <c r="D58" s="111"/>
      <c r="E58" s="111"/>
      <c r="F58" s="111"/>
      <c r="G58" s="138" t="str">
        <f>IF(P23="","",IF(P23/O23&gt;1,"Travel exceeds allowable amount for your project without special approval",""))</f>
        <v/>
      </c>
      <c r="H58" s="120">
        <f>SUM(H55:H57)</f>
        <v>0</v>
      </c>
      <c r="J58" s="120">
        <f t="shared" ref="J58:K58" si="12">SUM(J55:J57)</f>
        <v>0</v>
      </c>
      <c r="K58" s="120">
        <f t="shared" si="12"/>
        <v>0</v>
      </c>
      <c r="L58" s="173">
        <f>K58-J58-H58</f>
        <v>0</v>
      </c>
      <c r="M58" s="168" t="str">
        <f>IF(P23="","",IF(P23/O23&gt;1,"Travel exceeds allowable amount for your project without special approval",""))</f>
        <v/>
      </c>
    </row>
    <row r="59" spans="1:15" ht="15.75" thickBot="1" x14ac:dyDescent="0.3">
      <c r="A59" s="115"/>
      <c r="B59" s="111"/>
      <c r="C59" s="111"/>
      <c r="D59" s="111"/>
      <c r="E59" s="111"/>
      <c r="F59" s="111"/>
      <c r="G59" s="111"/>
      <c r="H59" s="132"/>
      <c r="J59" s="92"/>
      <c r="K59" s="92"/>
      <c r="L59" s="169"/>
      <c r="M59" s="162"/>
    </row>
    <row r="60" spans="1:15" ht="15.75" thickTop="1" x14ac:dyDescent="0.25">
      <c r="A60" s="112"/>
      <c r="B60" s="112"/>
      <c r="C60" s="112"/>
      <c r="D60" s="112"/>
      <c r="E60" s="112"/>
      <c r="F60" s="112"/>
      <c r="G60" s="112"/>
      <c r="H60" s="112"/>
      <c r="L60" s="166"/>
      <c r="M60" s="162"/>
    </row>
    <row r="61" spans="1:15" s="88" customFormat="1" ht="15.75" x14ac:dyDescent="0.25">
      <c r="A61" s="121" t="s">
        <v>271</v>
      </c>
      <c r="B61" s="133"/>
      <c r="C61" s="133"/>
      <c r="D61" s="133"/>
      <c r="E61" s="133"/>
      <c r="F61" s="133"/>
      <c r="G61" s="133"/>
      <c r="H61" s="131">
        <f>H17+H24+H33+H44+H51+H58</f>
        <v>0</v>
      </c>
      <c r="J61" s="131">
        <f t="shared" ref="J61:K61" si="13">J17+J24+J33+J44+J51+J58</f>
        <v>0</v>
      </c>
      <c r="K61" s="131">
        <f t="shared" si="13"/>
        <v>0</v>
      </c>
      <c r="L61" s="175">
        <f>K61-J61-H61</f>
        <v>0</v>
      </c>
      <c r="M61" s="170"/>
      <c r="N61" s="158">
        <f>IF('Project Info'!J71=0,0,'Project Info'!J71/'Project Info'!C71)</f>
        <v>0</v>
      </c>
      <c r="O61" s="158">
        <f>IF(N22=TRUE,0.6,0.8)</f>
        <v>0.8</v>
      </c>
    </row>
    <row r="62" spans="1:15" x14ac:dyDescent="0.25">
      <c r="A62" s="111"/>
      <c r="B62" s="111"/>
      <c r="C62" s="111"/>
      <c r="D62" s="111"/>
      <c r="E62" s="111"/>
      <c r="F62" s="111"/>
      <c r="G62" s="111"/>
      <c r="H62" s="138"/>
      <c r="N62" s="130">
        <f>N61/O61</f>
        <v>0</v>
      </c>
      <c r="O62" s="130">
        <f>'Project Info'!E79</f>
        <v>0</v>
      </c>
    </row>
    <row r="63" spans="1:15" ht="15.75" x14ac:dyDescent="0.25">
      <c r="A63" s="121" t="s">
        <v>270</v>
      </c>
      <c r="B63" s="121"/>
      <c r="C63" s="122"/>
      <c r="D63" s="122"/>
      <c r="E63" s="122"/>
      <c r="F63" s="122"/>
      <c r="G63" s="122"/>
      <c r="H63" s="111"/>
    </row>
    <row r="64" spans="1:15" x14ac:dyDescent="0.25">
      <c r="A64" s="122"/>
      <c r="B64" s="387"/>
      <c r="C64" s="388"/>
      <c r="D64" s="122"/>
      <c r="E64" s="387"/>
      <c r="F64" s="387"/>
      <c r="G64" s="388"/>
      <c r="H64" s="388"/>
    </row>
    <row r="65" spans="1:8" x14ac:dyDescent="0.25">
      <c r="A65" s="122"/>
      <c r="B65" s="387"/>
      <c r="C65" s="388"/>
      <c r="D65" s="122"/>
      <c r="E65" s="387"/>
      <c r="F65" s="387"/>
      <c r="G65" s="388"/>
      <c r="H65" s="388"/>
    </row>
    <row r="66" spans="1:8" x14ac:dyDescent="0.25">
      <c r="A66" s="122"/>
      <c r="B66" s="134" t="s">
        <v>269</v>
      </c>
      <c r="C66" s="134" t="s">
        <v>170</v>
      </c>
      <c r="D66" s="122"/>
      <c r="E66" s="134" t="s">
        <v>268</v>
      </c>
      <c r="F66" s="134"/>
      <c r="G66" s="134" t="s">
        <v>170</v>
      </c>
      <c r="H66" s="111"/>
    </row>
    <row r="67" spans="1:8" x14ac:dyDescent="0.25">
      <c r="A67" s="87"/>
      <c r="B67" s="87"/>
      <c r="C67" s="87"/>
      <c r="D67" s="87"/>
      <c r="E67" s="87"/>
      <c r="F67" s="87"/>
      <c r="G67" s="87"/>
    </row>
  </sheetData>
  <sheetProtection algorithmName="SHA-512" hashValue="Cfcs8ahUmVu4+9wd8tgHyHbTODZl+kW5iuDqqHPvygYqg5Y+J6XdsudiUBdB3BOJyr5bm80sk9DMbTLii1evYw==" saltValue="2eI4yA0UHXE8JI1xzkNNcA==" spinCount="100000" sheet="1" objects="1" scenarios="1"/>
  <mergeCells count="28">
    <mergeCell ref="B64:B65"/>
    <mergeCell ref="C64:C65"/>
    <mergeCell ref="E64:F65"/>
    <mergeCell ref="G64:H65"/>
    <mergeCell ref="E41:G41"/>
    <mergeCell ref="B56:G56"/>
    <mergeCell ref="B57:G57"/>
    <mergeCell ref="B43:C43"/>
    <mergeCell ref="B48:G48"/>
    <mergeCell ref="B49:G49"/>
    <mergeCell ref="B50:G50"/>
    <mergeCell ref="B55:G55"/>
    <mergeCell ref="B38:C38"/>
    <mergeCell ref="B39:C39"/>
    <mergeCell ref="B40:C40"/>
    <mergeCell ref="B41:C41"/>
    <mergeCell ref="B42:C42"/>
    <mergeCell ref="B29:C29"/>
    <mergeCell ref="B30:C30"/>
    <mergeCell ref="B31:C31"/>
    <mergeCell ref="B32:C32"/>
    <mergeCell ref="B37:C37"/>
    <mergeCell ref="C2:F2"/>
    <mergeCell ref="B21:C21"/>
    <mergeCell ref="B22:C22"/>
    <mergeCell ref="B23:C23"/>
    <mergeCell ref="B28:C28"/>
    <mergeCell ref="A5:C5"/>
  </mergeCells>
  <printOptions horizontalCentered="1"/>
  <pageMargins left="0.5" right="0.5" top="0.5" bottom="0.5" header="0.3" footer="0.3"/>
  <pageSetup scale="7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G23" sqref="G23:J23"/>
    </sheetView>
  </sheetViews>
  <sheetFormatPr defaultRowHeight="12.75" x14ac:dyDescent="0.2"/>
  <cols>
    <col min="6" max="6" width="2.7109375" customWidth="1"/>
    <col min="10" max="10" width="12.85546875" customWidth="1"/>
  </cols>
  <sheetData>
    <row r="1" spans="1:11" ht="15.75" x14ac:dyDescent="0.25">
      <c r="A1" s="19" t="s">
        <v>161</v>
      </c>
      <c r="I1" s="367"/>
      <c r="J1" s="367"/>
      <c r="K1" s="367"/>
    </row>
    <row r="2" spans="1:11" ht="15.75" x14ac:dyDescent="0.25">
      <c r="A2" s="19" t="s">
        <v>177</v>
      </c>
      <c r="I2" s="367"/>
      <c r="J2" s="367"/>
      <c r="K2" s="367"/>
    </row>
    <row r="3" spans="1:11" x14ac:dyDescent="0.2">
      <c r="I3" s="367"/>
      <c r="J3" s="367"/>
      <c r="K3" s="367"/>
    </row>
    <row r="5" spans="1:11" x14ac:dyDescent="0.2">
      <c r="A5" s="11" t="s">
        <v>2</v>
      </c>
      <c r="B5" s="11"/>
      <c r="C5" s="11"/>
      <c r="D5" s="11"/>
      <c r="E5" s="11"/>
      <c r="F5" s="11"/>
      <c r="G5" s="11"/>
      <c r="H5" s="11"/>
      <c r="I5" s="11"/>
      <c r="J5" s="11"/>
      <c r="K5" s="11"/>
    </row>
    <row r="6" spans="1:11" ht="25.5" customHeight="1" x14ac:dyDescent="0.2">
      <c r="A6" s="395" t="str">
        <f>IF('Project Info'!A9="","",'Project Info'!A9)</f>
        <v/>
      </c>
      <c r="B6" s="396"/>
      <c r="C6" s="396"/>
      <c r="D6" s="396"/>
      <c r="E6" s="396"/>
      <c r="F6" s="396"/>
      <c r="G6" s="396"/>
      <c r="H6" s="396"/>
      <c r="I6" s="396"/>
      <c r="J6" s="396"/>
      <c r="K6" s="397"/>
    </row>
    <row r="7" spans="1:11" x14ac:dyDescent="0.2">
      <c r="A7" s="4" t="s">
        <v>247</v>
      </c>
      <c r="B7" s="4"/>
      <c r="C7" s="4"/>
      <c r="D7" s="4"/>
      <c r="E7" s="4"/>
      <c r="F7" s="4"/>
      <c r="G7" s="4"/>
      <c r="H7" s="4"/>
      <c r="I7" s="4"/>
      <c r="J7" s="4"/>
      <c r="K7" s="4"/>
    </row>
    <row r="8" spans="1:11" x14ac:dyDescent="0.2">
      <c r="A8" s="404" t="str">
        <f>IF('Project Info'!A30="","",'Project Info'!A30)</f>
        <v/>
      </c>
      <c r="B8" s="405"/>
      <c r="C8" s="406"/>
      <c r="D8" s="4"/>
      <c r="E8" s="4"/>
      <c r="F8" s="4"/>
      <c r="G8" s="4"/>
      <c r="H8" s="4"/>
      <c r="I8" s="4"/>
      <c r="J8" s="4"/>
      <c r="K8" s="4"/>
    </row>
    <row r="10" spans="1:11" x14ac:dyDescent="0.2">
      <c r="A10" s="49" t="s">
        <v>169</v>
      </c>
      <c r="B10" s="48"/>
      <c r="C10" s="48"/>
      <c r="D10" s="48"/>
      <c r="E10" s="48"/>
      <c r="F10" s="48"/>
      <c r="G10" s="48"/>
      <c r="H10" s="48"/>
      <c r="I10" s="48"/>
      <c r="J10" s="48"/>
      <c r="K10" s="48"/>
    </row>
    <row r="11" spans="1:11" ht="64.5" customHeight="1" x14ac:dyDescent="0.2">
      <c r="A11" s="400" t="s">
        <v>172</v>
      </c>
      <c r="B11" s="400"/>
      <c r="C11" s="400"/>
      <c r="D11" s="400"/>
      <c r="E11" s="400"/>
      <c r="F11" s="400"/>
      <c r="G11" s="400"/>
      <c r="H11" s="400"/>
      <c r="I11" s="400"/>
      <c r="J11" s="400"/>
      <c r="K11" s="273"/>
    </row>
    <row r="12" spans="1:11" ht="8.25" customHeight="1" x14ac:dyDescent="0.2"/>
    <row r="13" spans="1:11" ht="51" customHeight="1" x14ac:dyDescent="0.2">
      <c r="A13" s="400" t="s">
        <v>173</v>
      </c>
      <c r="B13" s="400"/>
      <c r="C13" s="400"/>
      <c r="D13" s="400"/>
      <c r="E13" s="400"/>
      <c r="F13" s="400"/>
      <c r="G13" s="400"/>
      <c r="H13" s="400"/>
      <c r="I13" s="400"/>
      <c r="J13" s="400"/>
      <c r="K13" s="273"/>
    </row>
    <row r="14" spans="1:11" ht="8.25" customHeight="1" x14ac:dyDescent="0.2"/>
    <row r="15" spans="1:11" ht="104.25" customHeight="1" x14ac:dyDescent="0.2">
      <c r="A15" s="400" t="s">
        <v>210</v>
      </c>
      <c r="B15" s="400"/>
      <c r="C15" s="400"/>
      <c r="D15" s="400"/>
      <c r="E15" s="400"/>
      <c r="F15" s="400"/>
      <c r="G15" s="400"/>
      <c r="H15" s="400"/>
      <c r="I15" s="400"/>
      <c r="J15" s="400"/>
      <c r="K15" s="273"/>
    </row>
    <row r="16" spans="1:11" ht="8.25" customHeight="1" x14ac:dyDescent="0.2"/>
    <row r="17" spans="1:11" ht="51" customHeight="1" x14ac:dyDescent="0.2">
      <c r="A17" s="400" t="s">
        <v>211</v>
      </c>
      <c r="B17" s="400"/>
      <c r="C17" s="400"/>
      <c r="D17" s="400"/>
      <c r="E17" s="400"/>
      <c r="F17" s="400"/>
      <c r="G17" s="400"/>
      <c r="H17" s="400"/>
      <c r="I17" s="400"/>
      <c r="J17" s="400"/>
      <c r="K17" s="273"/>
    </row>
    <row r="20" spans="1:11" x14ac:dyDescent="0.2">
      <c r="A20" s="398"/>
      <c r="B20" s="399"/>
      <c r="C20" s="399"/>
      <c r="D20" s="399"/>
      <c r="E20" s="399"/>
      <c r="G20" s="346"/>
      <c r="H20" s="320"/>
      <c r="I20" s="320"/>
      <c r="J20" s="287"/>
    </row>
    <row r="21" spans="1:11" x14ac:dyDescent="0.2">
      <c r="A21" t="s">
        <v>176</v>
      </c>
      <c r="G21" t="s">
        <v>142</v>
      </c>
    </row>
    <row r="22" spans="1:11" ht="8.25" customHeight="1" x14ac:dyDescent="0.2"/>
    <row r="23" spans="1:11" x14ac:dyDescent="0.2">
      <c r="A23" s="347"/>
      <c r="B23" s="348"/>
      <c r="C23" s="348"/>
      <c r="D23" s="348"/>
      <c r="E23" s="349"/>
      <c r="G23" s="401"/>
      <c r="H23" s="402"/>
      <c r="I23" s="402"/>
      <c r="J23" s="403"/>
    </row>
    <row r="24" spans="1:11" x14ac:dyDescent="0.2">
      <c r="A24" t="s">
        <v>171</v>
      </c>
      <c r="G24" t="s">
        <v>170</v>
      </c>
    </row>
    <row r="26" spans="1:11" ht="38.25" customHeight="1" x14ac:dyDescent="0.2">
      <c r="A26" s="269" t="s">
        <v>204</v>
      </c>
      <c r="B26" s="400"/>
      <c r="C26" s="400"/>
      <c r="D26" s="400"/>
      <c r="E26" s="400"/>
      <c r="F26" s="400"/>
      <c r="G26" s="400"/>
      <c r="H26" s="400"/>
      <c r="I26" s="400"/>
      <c r="J26" s="400"/>
      <c r="K26" s="273"/>
    </row>
  </sheetData>
  <sheetProtection password="CDFA" sheet="1"/>
  <mergeCells count="12">
    <mergeCell ref="A6:K6"/>
    <mergeCell ref="A20:E20"/>
    <mergeCell ref="I1:K3"/>
    <mergeCell ref="A26:K26"/>
    <mergeCell ref="A23:E23"/>
    <mergeCell ref="G20:J20"/>
    <mergeCell ref="G23:J23"/>
    <mergeCell ref="A15:K15"/>
    <mergeCell ref="A8:C8"/>
    <mergeCell ref="A11:K11"/>
    <mergeCell ref="A13:K13"/>
    <mergeCell ref="A17:K17"/>
  </mergeCells>
  <phoneticPr fontId="10" type="noConversion"/>
  <pageMargins left="0.5" right="0.25" top="0.75" bottom="0.5" header="0.5" footer="0.2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selection activeCell="E4" sqref="E4"/>
    </sheetView>
  </sheetViews>
  <sheetFormatPr defaultRowHeight="12.75" x14ac:dyDescent="0.2"/>
  <cols>
    <col min="6" max="6" width="2.7109375" customWidth="1"/>
    <col min="10" max="10" width="12.85546875" customWidth="1"/>
  </cols>
  <sheetData>
    <row r="1" spans="1:10" ht="15.75" x14ac:dyDescent="0.25">
      <c r="A1" s="19" t="s">
        <v>161</v>
      </c>
      <c r="H1" s="367"/>
      <c r="I1" s="367"/>
      <c r="J1" s="367"/>
    </row>
    <row r="2" spans="1:10" ht="15.75" x14ac:dyDescent="0.25">
      <c r="A2" s="19" t="s">
        <v>249</v>
      </c>
      <c r="H2" s="367"/>
      <c r="I2" s="367"/>
      <c r="J2" s="367"/>
    </row>
    <row r="3" spans="1:10" ht="15.75" customHeight="1" x14ac:dyDescent="0.25">
      <c r="A3" s="19" t="s">
        <v>248</v>
      </c>
      <c r="H3" s="367"/>
      <c r="I3" s="367"/>
      <c r="J3" s="367"/>
    </row>
    <row r="5" spans="1:10" x14ac:dyDescent="0.2">
      <c r="A5" s="11" t="s">
        <v>2</v>
      </c>
      <c r="B5" s="11"/>
      <c r="C5" s="11"/>
      <c r="D5" s="11"/>
      <c r="E5" s="11"/>
      <c r="F5" s="11"/>
      <c r="G5" s="11"/>
      <c r="H5" s="11"/>
      <c r="I5" s="11"/>
      <c r="J5" s="11"/>
    </row>
    <row r="6" spans="1:10" ht="25.5" customHeight="1" x14ac:dyDescent="0.2">
      <c r="A6" s="395" t="str">
        <f>IF('Project Info'!A9="","",'Project Info'!A9)</f>
        <v/>
      </c>
      <c r="B6" s="396"/>
      <c r="C6" s="396"/>
      <c r="D6" s="396"/>
      <c r="E6" s="396"/>
      <c r="F6" s="396"/>
      <c r="G6" s="396"/>
      <c r="H6" s="396"/>
      <c r="I6" s="396"/>
      <c r="J6" s="413"/>
    </row>
    <row r="7" spans="1:10" x14ac:dyDescent="0.2">
      <c r="A7" s="4" t="s">
        <v>247</v>
      </c>
      <c r="B7" s="4"/>
      <c r="C7" s="4"/>
      <c r="D7" s="4"/>
      <c r="E7" s="4"/>
      <c r="F7" s="4"/>
      <c r="G7" s="4"/>
      <c r="H7" s="4"/>
      <c r="I7" s="4"/>
      <c r="J7" s="4"/>
    </row>
    <row r="8" spans="1:10" x14ac:dyDescent="0.2">
      <c r="A8" s="404" t="str">
        <f>IF('Project Info'!A30="","",'Project Info'!A30)</f>
        <v/>
      </c>
      <c r="B8" s="405"/>
      <c r="C8" s="406"/>
      <c r="D8" s="4"/>
      <c r="E8" s="4"/>
      <c r="F8" s="4"/>
      <c r="G8" s="4"/>
      <c r="H8" s="4"/>
      <c r="I8" s="4"/>
      <c r="J8" s="4"/>
    </row>
    <row r="10" spans="1:10" ht="132.75" customHeight="1" x14ac:dyDescent="0.2">
      <c r="A10" s="407" t="s">
        <v>178</v>
      </c>
      <c r="B10" s="400"/>
      <c r="C10" s="400"/>
      <c r="D10" s="400"/>
      <c r="E10" s="400"/>
      <c r="F10" s="400"/>
      <c r="G10" s="400"/>
      <c r="H10" s="400"/>
      <c r="I10" s="400"/>
      <c r="J10" s="400"/>
    </row>
    <row r="11" spans="1:10" ht="25.5" customHeight="1" x14ac:dyDescent="0.2">
      <c r="A11" s="400" t="s">
        <v>179</v>
      </c>
      <c r="B11" s="400"/>
      <c r="C11" s="400"/>
      <c r="D11" s="400"/>
      <c r="E11" s="400"/>
      <c r="F11" s="400"/>
      <c r="G11" s="400"/>
      <c r="H11" s="400"/>
      <c r="I11" s="400"/>
      <c r="J11" s="400"/>
    </row>
    <row r="12" spans="1:10" ht="8.25" customHeight="1" x14ac:dyDescent="0.2"/>
    <row r="13" spans="1:10" ht="51" customHeight="1" x14ac:dyDescent="0.2">
      <c r="A13" s="407" t="s">
        <v>206</v>
      </c>
      <c r="B13" s="400"/>
      <c r="C13" s="400"/>
      <c r="D13" s="400"/>
      <c r="E13" s="400"/>
      <c r="F13" s="400"/>
      <c r="G13" s="400"/>
      <c r="H13" s="400"/>
      <c r="I13" s="400"/>
      <c r="J13" s="400"/>
    </row>
    <row r="14" spans="1:10" ht="8.25" customHeight="1" x14ac:dyDescent="0.2"/>
    <row r="15" spans="1:10" x14ac:dyDescent="0.2">
      <c r="B15" t="s">
        <v>180</v>
      </c>
    </row>
    <row r="16" spans="1:10" ht="8.25" customHeight="1" x14ac:dyDescent="0.2"/>
    <row r="17" spans="1:10" ht="25.5" customHeight="1" x14ac:dyDescent="0.2">
      <c r="B17" s="269" t="s">
        <v>207</v>
      </c>
      <c r="C17" s="400"/>
      <c r="D17" s="400"/>
      <c r="E17" s="400"/>
      <c r="F17" s="400"/>
      <c r="G17" s="400"/>
      <c r="H17" s="400"/>
      <c r="I17" s="400"/>
      <c r="J17" s="400"/>
    </row>
    <row r="18" spans="1:10" ht="8.25" customHeight="1" x14ac:dyDescent="0.2"/>
    <row r="19" spans="1:10" x14ac:dyDescent="0.2">
      <c r="A19" s="11" t="s">
        <v>181</v>
      </c>
      <c r="B19" s="11"/>
      <c r="C19" s="11"/>
      <c r="D19" s="11"/>
      <c r="E19" s="11"/>
      <c r="F19" s="11"/>
      <c r="G19" s="12" t="s">
        <v>195</v>
      </c>
      <c r="H19" s="408" t="s">
        <v>197</v>
      </c>
      <c r="I19" s="409"/>
      <c r="J19" s="11"/>
    </row>
    <row r="20" spans="1:10" ht="25.5" customHeight="1" x14ac:dyDescent="0.2">
      <c r="A20" s="410"/>
      <c r="B20" s="411"/>
      <c r="C20" s="411"/>
      <c r="D20" s="411"/>
      <c r="E20" s="411"/>
      <c r="F20" s="411"/>
      <c r="G20" s="411"/>
      <c r="H20" s="411"/>
      <c r="I20" s="411"/>
      <c r="J20" s="412"/>
    </row>
    <row r="21" spans="1:10" ht="8.25" customHeight="1" x14ac:dyDescent="0.2">
      <c r="A21" s="4"/>
      <c r="B21" s="4"/>
      <c r="C21" s="4"/>
      <c r="D21" s="4"/>
      <c r="E21" s="4"/>
      <c r="F21" s="4"/>
      <c r="G21" s="4"/>
      <c r="H21" s="4"/>
      <c r="I21" s="4"/>
      <c r="J21" s="4"/>
    </row>
    <row r="22" spans="1:10" ht="25.5" customHeight="1" x14ac:dyDescent="0.2">
      <c r="A22" s="414" t="s">
        <v>182</v>
      </c>
      <c r="B22" s="415"/>
      <c r="C22" s="415"/>
      <c r="D22" s="416" t="s">
        <v>264</v>
      </c>
      <c r="E22" s="417"/>
      <c r="F22" s="417"/>
      <c r="G22" s="417"/>
      <c r="H22" s="417"/>
      <c r="I22" s="417"/>
      <c r="J22" s="418"/>
    </row>
    <row r="23" spans="1:10" ht="8.25" customHeight="1" x14ac:dyDescent="0.2">
      <c r="A23" s="4"/>
      <c r="B23" s="4"/>
      <c r="C23" s="4"/>
      <c r="D23" s="4"/>
      <c r="E23" s="4"/>
      <c r="F23" s="4"/>
      <c r="G23" s="4"/>
      <c r="H23" s="4"/>
      <c r="I23" s="4"/>
      <c r="J23" s="4"/>
    </row>
    <row r="24" spans="1:10" ht="38.25" customHeight="1" x14ac:dyDescent="0.2">
      <c r="A24" s="400" t="s">
        <v>183</v>
      </c>
      <c r="B24" s="400"/>
      <c r="C24" s="400"/>
      <c r="D24" s="400"/>
      <c r="E24" s="400"/>
      <c r="F24" s="400"/>
      <c r="G24" s="400"/>
      <c r="H24" s="400"/>
      <c r="I24" s="400"/>
      <c r="J24" s="400"/>
    </row>
    <row r="25" spans="1:10" ht="8.25" customHeight="1" x14ac:dyDescent="0.2"/>
    <row r="26" spans="1:10" x14ac:dyDescent="0.2">
      <c r="A26" s="4" t="s">
        <v>152</v>
      </c>
      <c r="B26" s="4"/>
      <c r="C26" s="4"/>
      <c r="D26" s="4"/>
      <c r="E26" s="4" t="s">
        <v>142</v>
      </c>
      <c r="F26" s="4"/>
      <c r="G26" s="4"/>
      <c r="H26" s="4" t="s">
        <v>13</v>
      </c>
      <c r="I26" s="4"/>
      <c r="J26" s="4"/>
    </row>
    <row r="27" spans="1:10" ht="25.5" customHeight="1" x14ac:dyDescent="0.2">
      <c r="A27" s="358"/>
      <c r="B27" s="419"/>
      <c r="C27" s="419"/>
      <c r="D27" s="355"/>
      <c r="E27" s="358"/>
      <c r="F27" s="419"/>
      <c r="G27" s="355"/>
      <c r="H27" s="358"/>
      <c r="I27" s="419"/>
      <c r="J27" s="355"/>
    </row>
    <row r="28" spans="1:10" ht="25.5" customHeight="1" x14ac:dyDescent="0.2">
      <c r="A28" s="354"/>
      <c r="B28" s="419"/>
      <c r="C28" s="419"/>
      <c r="D28" s="355"/>
      <c r="E28" s="354"/>
      <c r="F28" s="419"/>
      <c r="G28" s="355"/>
      <c r="H28" s="354"/>
      <c r="I28" s="419"/>
      <c r="J28" s="355"/>
    </row>
    <row r="29" spans="1:10" ht="25.5" customHeight="1" x14ac:dyDescent="0.2">
      <c r="A29" s="354"/>
      <c r="B29" s="419"/>
      <c r="C29" s="419"/>
      <c r="D29" s="355"/>
      <c r="E29" s="354"/>
      <c r="F29" s="419"/>
      <c r="G29" s="355"/>
      <c r="H29" s="354"/>
      <c r="I29" s="419"/>
      <c r="J29" s="355"/>
    </row>
    <row r="30" spans="1:10" ht="25.5" customHeight="1" x14ac:dyDescent="0.2">
      <c r="A30" s="354"/>
      <c r="B30" s="419"/>
      <c r="C30" s="419"/>
      <c r="D30" s="355"/>
      <c r="E30" s="354"/>
      <c r="F30" s="419"/>
      <c r="G30" s="355"/>
      <c r="H30" s="354"/>
      <c r="I30" s="419"/>
      <c r="J30" s="355"/>
    </row>
    <row r="31" spans="1:10" ht="25.5" customHeight="1" x14ac:dyDescent="0.2">
      <c r="A31" s="354"/>
      <c r="B31" s="419"/>
      <c r="C31" s="419"/>
      <c r="D31" s="355"/>
      <c r="E31" s="354"/>
      <c r="F31" s="419"/>
      <c r="G31" s="355"/>
      <c r="H31" s="354"/>
      <c r="I31" s="419"/>
      <c r="J31" s="355"/>
    </row>
    <row r="32" spans="1:10" ht="25.5" customHeight="1" x14ac:dyDescent="0.2">
      <c r="A32" s="354"/>
      <c r="B32" s="419"/>
      <c r="C32" s="419"/>
      <c r="D32" s="355"/>
      <c r="E32" s="354"/>
      <c r="F32" s="419"/>
      <c r="G32" s="355"/>
      <c r="H32" s="354"/>
      <c r="I32" s="419"/>
      <c r="J32" s="355"/>
    </row>
    <row r="33" spans="1:10" x14ac:dyDescent="0.2">
      <c r="A33" s="4"/>
      <c r="B33" s="14" t="s">
        <v>150</v>
      </c>
      <c r="C33" s="4"/>
      <c r="D33" s="4"/>
      <c r="E33" s="4"/>
      <c r="F33" s="4"/>
      <c r="G33" s="4"/>
      <c r="H33" s="4"/>
      <c r="I33" s="4"/>
      <c r="J33" s="4"/>
    </row>
    <row r="34" spans="1:10" ht="8.25" customHeight="1" x14ac:dyDescent="0.2"/>
    <row r="35" spans="1:10" ht="38.25" customHeight="1" x14ac:dyDescent="0.2">
      <c r="A35" s="400" t="s">
        <v>184</v>
      </c>
      <c r="B35" s="400"/>
      <c r="C35" s="400"/>
      <c r="D35" s="400"/>
      <c r="E35" s="400"/>
      <c r="F35" s="400"/>
      <c r="G35" s="400"/>
      <c r="H35" s="400"/>
      <c r="I35" s="400"/>
      <c r="J35" s="55"/>
    </row>
    <row r="36" spans="1:10" ht="8.25" customHeight="1" x14ac:dyDescent="0.2"/>
    <row r="37" spans="1:10" ht="51" customHeight="1" x14ac:dyDescent="0.2">
      <c r="A37" s="273" t="s">
        <v>186</v>
      </c>
      <c r="B37" s="273"/>
      <c r="C37" s="273"/>
      <c r="D37" s="273"/>
      <c r="E37" s="273"/>
      <c r="F37" s="273"/>
      <c r="G37" s="273"/>
      <c r="H37" s="273"/>
      <c r="I37" s="273"/>
      <c r="J37" s="273"/>
    </row>
    <row r="38" spans="1:10" ht="8.25" customHeight="1" x14ac:dyDescent="0.2">
      <c r="A38" s="25"/>
      <c r="B38" s="25"/>
      <c r="C38" s="25"/>
      <c r="D38" s="25"/>
      <c r="E38" s="25"/>
      <c r="F38" s="25"/>
      <c r="G38" s="25"/>
      <c r="H38" s="25"/>
      <c r="I38" s="25"/>
      <c r="J38" s="25"/>
    </row>
    <row r="39" spans="1:10" x14ac:dyDescent="0.2">
      <c r="A39" s="29" t="s">
        <v>191</v>
      </c>
    </row>
    <row r="40" spans="1:10" ht="25.5" customHeight="1" x14ac:dyDescent="0.2">
      <c r="A40" s="4" t="s">
        <v>187</v>
      </c>
      <c r="B40" s="4"/>
      <c r="C40" s="4"/>
      <c r="D40" s="4"/>
      <c r="E40" s="4"/>
      <c r="F40" s="297" t="s">
        <v>188</v>
      </c>
      <c r="G40" s="297"/>
      <c r="H40" s="297"/>
      <c r="I40" s="297"/>
      <c r="J40" s="297"/>
    </row>
    <row r="41" spans="1:10" x14ac:dyDescent="0.2">
      <c r="A41" s="354"/>
      <c r="B41" s="419"/>
      <c r="C41" s="419"/>
      <c r="D41" s="419"/>
      <c r="E41" s="355"/>
      <c r="F41" s="354"/>
      <c r="G41" s="419"/>
      <c r="H41" s="419"/>
      <c r="I41" s="419"/>
      <c r="J41" s="355"/>
    </row>
    <row r="42" spans="1:10" x14ac:dyDescent="0.2">
      <c r="A42" s="4" t="s">
        <v>189</v>
      </c>
      <c r="B42" s="4"/>
      <c r="C42" s="4"/>
      <c r="D42" s="4"/>
      <c r="E42" s="4"/>
      <c r="F42" s="4"/>
      <c r="G42" s="4"/>
      <c r="H42" s="4"/>
      <c r="I42" s="4"/>
      <c r="J42" s="4"/>
    </row>
    <row r="43" spans="1:10" x14ac:dyDescent="0.2">
      <c r="A43" s="354"/>
      <c r="B43" s="419"/>
      <c r="C43" s="419"/>
      <c r="D43" s="419"/>
      <c r="E43" s="355"/>
      <c r="F43" s="4"/>
      <c r="G43" s="4"/>
      <c r="H43" s="4"/>
      <c r="I43" s="4"/>
      <c r="J43" s="4"/>
    </row>
    <row r="44" spans="1:10" x14ac:dyDescent="0.2">
      <c r="A44" s="4" t="s">
        <v>190</v>
      </c>
      <c r="B44" s="4"/>
      <c r="C44" s="4"/>
      <c r="D44" s="4"/>
      <c r="E44" s="4"/>
      <c r="F44" s="4"/>
      <c r="G44" s="4"/>
      <c r="H44" s="4"/>
      <c r="I44" s="4"/>
      <c r="J44" s="4"/>
    </row>
    <row r="45" spans="1:10" ht="38.25" customHeight="1" x14ac:dyDescent="0.2">
      <c r="A45" s="354"/>
      <c r="B45" s="419"/>
      <c r="C45" s="419"/>
      <c r="D45" s="419"/>
      <c r="E45" s="419"/>
      <c r="F45" s="419"/>
      <c r="G45" s="419"/>
      <c r="H45" s="419"/>
      <c r="I45" s="419"/>
      <c r="J45" s="355"/>
    </row>
    <row r="46" spans="1:10" ht="6.75" customHeight="1" x14ac:dyDescent="0.2">
      <c r="A46" s="4"/>
      <c r="B46" s="4"/>
      <c r="C46" s="4"/>
      <c r="D46" s="4"/>
      <c r="E46" s="4"/>
      <c r="F46" s="4"/>
      <c r="G46" s="4"/>
      <c r="H46" s="4"/>
      <c r="I46" s="4"/>
      <c r="J46" s="4"/>
    </row>
    <row r="47" spans="1:10" x14ac:dyDescent="0.2">
      <c r="A47" s="29" t="s">
        <v>192</v>
      </c>
    </row>
    <row r="48" spans="1:10" ht="25.5" customHeight="1" x14ac:dyDescent="0.2">
      <c r="A48" s="4" t="s">
        <v>187</v>
      </c>
      <c r="B48" s="4"/>
      <c r="C48" s="4"/>
      <c r="D48" s="4"/>
      <c r="E48" s="4"/>
      <c r="F48" s="297" t="s">
        <v>188</v>
      </c>
      <c r="G48" s="297"/>
      <c r="H48" s="297"/>
      <c r="I48" s="297"/>
      <c r="J48" s="297"/>
    </row>
    <row r="49" spans="1:10" x14ac:dyDescent="0.2">
      <c r="A49" s="354"/>
      <c r="B49" s="419"/>
      <c r="C49" s="419"/>
      <c r="D49" s="419"/>
      <c r="E49" s="355"/>
      <c r="F49" s="354"/>
      <c r="G49" s="419"/>
      <c r="H49" s="419"/>
      <c r="I49" s="419"/>
      <c r="J49" s="355"/>
    </row>
    <row r="50" spans="1:10" x14ac:dyDescent="0.2">
      <c r="A50" s="4" t="s">
        <v>189</v>
      </c>
      <c r="B50" s="4"/>
      <c r="C50" s="4"/>
      <c r="D50" s="4"/>
      <c r="E50" s="4"/>
      <c r="F50" s="4"/>
      <c r="G50" s="4"/>
      <c r="H50" s="4"/>
      <c r="I50" s="4"/>
      <c r="J50" s="4"/>
    </row>
    <row r="51" spans="1:10" x14ac:dyDescent="0.2">
      <c r="A51" s="354"/>
      <c r="B51" s="419"/>
      <c r="C51" s="419"/>
      <c r="D51" s="419"/>
      <c r="E51" s="355"/>
      <c r="F51" s="4"/>
      <c r="G51" s="4"/>
      <c r="H51" s="4"/>
      <c r="I51" s="4"/>
      <c r="J51" s="4"/>
    </row>
    <row r="52" spans="1:10" x14ac:dyDescent="0.2">
      <c r="A52" s="4" t="s">
        <v>190</v>
      </c>
      <c r="B52" s="4"/>
      <c r="C52" s="4"/>
      <c r="D52" s="4"/>
      <c r="E52" s="4"/>
      <c r="F52" s="4"/>
      <c r="G52" s="4"/>
      <c r="H52" s="4"/>
      <c r="I52" s="4"/>
      <c r="J52" s="4"/>
    </row>
    <row r="53" spans="1:10" ht="38.25" customHeight="1" x14ac:dyDescent="0.2">
      <c r="A53" s="354"/>
      <c r="B53" s="419"/>
      <c r="C53" s="419"/>
      <c r="D53" s="419"/>
      <c r="E53" s="419"/>
      <c r="F53" s="419"/>
      <c r="G53" s="419"/>
      <c r="H53" s="419"/>
      <c r="I53" s="419"/>
      <c r="J53" s="355"/>
    </row>
    <row r="54" spans="1:10" ht="6.75" customHeight="1" x14ac:dyDescent="0.2">
      <c r="A54" s="4"/>
      <c r="B54" s="4"/>
      <c r="C54" s="4"/>
      <c r="D54" s="4"/>
      <c r="E54" s="4"/>
      <c r="F54" s="4"/>
      <c r="G54" s="4"/>
      <c r="H54" s="4"/>
      <c r="I54" s="4"/>
      <c r="J54" s="4"/>
    </row>
    <row r="55" spans="1:10" x14ac:dyDescent="0.2">
      <c r="A55" s="29" t="s">
        <v>193</v>
      </c>
    </row>
    <row r="56" spans="1:10" ht="25.5" customHeight="1" x14ac:dyDescent="0.2">
      <c r="A56" s="4" t="s">
        <v>187</v>
      </c>
      <c r="B56" s="4"/>
      <c r="C56" s="4"/>
      <c r="D56" s="4"/>
      <c r="E56" s="4"/>
      <c r="F56" s="297" t="s">
        <v>188</v>
      </c>
      <c r="G56" s="297"/>
      <c r="H56" s="297"/>
      <c r="I56" s="297"/>
      <c r="J56" s="297"/>
    </row>
    <row r="57" spans="1:10" x14ac:dyDescent="0.2">
      <c r="A57" s="354"/>
      <c r="B57" s="419"/>
      <c r="C57" s="419"/>
      <c r="D57" s="419"/>
      <c r="E57" s="355"/>
      <c r="F57" s="354"/>
      <c r="G57" s="419"/>
      <c r="H57" s="419"/>
      <c r="I57" s="419"/>
      <c r="J57" s="355"/>
    </row>
    <row r="58" spans="1:10" x14ac:dyDescent="0.2">
      <c r="A58" s="4" t="s">
        <v>189</v>
      </c>
      <c r="B58" s="4"/>
      <c r="C58" s="4"/>
      <c r="D58" s="4"/>
      <c r="E58" s="4"/>
      <c r="F58" s="4"/>
      <c r="G58" s="4"/>
      <c r="H58" s="4"/>
      <c r="I58" s="4"/>
      <c r="J58" s="4"/>
    </row>
    <row r="59" spans="1:10" x14ac:dyDescent="0.2">
      <c r="A59" s="354"/>
      <c r="B59" s="419"/>
      <c r="C59" s="419"/>
      <c r="D59" s="419"/>
      <c r="E59" s="355"/>
      <c r="F59" s="4"/>
      <c r="G59" s="4"/>
      <c r="H59" s="4"/>
      <c r="I59" s="4"/>
      <c r="J59" s="4"/>
    </row>
    <row r="60" spans="1:10" x14ac:dyDescent="0.2">
      <c r="A60" s="4" t="s">
        <v>190</v>
      </c>
      <c r="B60" s="4"/>
      <c r="C60" s="4"/>
      <c r="D60" s="4"/>
      <c r="E60" s="4"/>
      <c r="F60" s="4"/>
      <c r="G60" s="4"/>
      <c r="H60" s="4"/>
      <c r="I60" s="4"/>
      <c r="J60" s="4"/>
    </row>
    <row r="61" spans="1:10" ht="38.25" customHeight="1" x14ac:dyDescent="0.2">
      <c r="A61" s="354"/>
      <c r="B61" s="419"/>
      <c r="C61" s="419"/>
      <c r="D61" s="419"/>
      <c r="E61" s="419"/>
      <c r="F61" s="419"/>
      <c r="G61" s="419"/>
      <c r="H61" s="419"/>
      <c r="I61" s="419"/>
      <c r="J61" s="355"/>
    </row>
    <row r="62" spans="1:10" ht="6.75" customHeight="1" x14ac:dyDescent="0.2">
      <c r="A62" s="4"/>
      <c r="B62" s="4"/>
      <c r="C62" s="4"/>
      <c r="D62" s="4"/>
      <c r="E62" s="4"/>
      <c r="F62" s="4"/>
      <c r="G62" s="4"/>
      <c r="H62" s="4"/>
      <c r="I62" s="4"/>
      <c r="J62" s="4"/>
    </row>
    <row r="63" spans="1:10" x14ac:dyDescent="0.2">
      <c r="B63" s="30" t="s">
        <v>150</v>
      </c>
    </row>
    <row r="64" spans="1:10" ht="8.25" customHeight="1" x14ac:dyDescent="0.2"/>
    <row r="65" spans="1:10" ht="38.25" customHeight="1" x14ac:dyDescent="0.2">
      <c r="A65" s="400" t="s">
        <v>194</v>
      </c>
      <c r="B65" s="400"/>
      <c r="C65" s="400"/>
      <c r="D65" s="400"/>
      <c r="E65" s="400"/>
      <c r="F65" s="400"/>
      <c r="G65" s="400"/>
      <c r="H65" s="400"/>
      <c r="I65" s="400"/>
      <c r="J65" s="400"/>
    </row>
    <row r="69" spans="1:10" x14ac:dyDescent="0.2">
      <c r="A69" s="399"/>
      <c r="B69" s="399"/>
      <c r="C69" s="399"/>
      <c r="D69" s="399"/>
      <c r="E69" s="399"/>
      <c r="G69" s="456"/>
      <c r="H69" s="456"/>
      <c r="I69" s="456"/>
      <c r="J69" s="456"/>
    </row>
    <row r="70" spans="1:10" x14ac:dyDescent="0.2">
      <c r="A70" t="s">
        <v>176</v>
      </c>
      <c r="G70" t="s">
        <v>170</v>
      </c>
    </row>
    <row r="72" spans="1:10" ht="51" customHeight="1" x14ac:dyDescent="0.2">
      <c r="A72" s="272" t="s">
        <v>205</v>
      </c>
      <c r="B72" s="273"/>
      <c r="C72" s="273"/>
      <c r="D72" s="273"/>
      <c r="E72" s="273"/>
      <c r="F72" s="273"/>
      <c r="G72" s="273"/>
      <c r="H72" s="273"/>
      <c r="I72" s="273"/>
      <c r="J72" s="273"/>
    </row>
  </sheetData>
  <sheetProtection algorithmName="SHA-512" hashValue="OB7dfgjv7e6QbaRzGwCejZi16Knn3xmRVo2iGJieyLLDJPMFSyqKXaBuww20POfaF97y+Mj2cs12dj8dfYxeJg==" saltValue="MVLaBy1c3y4NEplDALq9Jw==" spinCount="100000" sheet="1"/>
  <mergeCells count="51">
    <mergeCell ref="H1:J3"/>
    <mergeCell ref="A69:E69"/>
    <mergeCell ref="G69:J69"/>
    <mergeCell ref="A72:J72"/>
    <mergeCell ref="A59:E59"/>
    <mergeCell ref="A61:J61"/>
    <mergeCell ref="A65:J65"/>
    <mergeCell ref="A51:E51"/>
    <mergeCell ref="A53:J53"/>
    <mergeCell ref="F56:J56"/>
    <mergeCell ref="A57:E57"/>
    <mergeCell ref="F57:J57"/>
    <mergeCell ref="A43:E43"/>
    <mergeCell ref="A45:J45"/>
    <mergeCell ref="F48:J48"/>
    <mergeCell ref="A49:E49"/>
    <mergeCell ref="F49:J49"/>
    <mergeCell ref="A37:J37"/>
    <mergeCell ref="F40:J40"/>
    <mergeCell ref="A41:E41"/>
    <mergeCell ref="F41:J41"/>
    <mergeCell ref="A32:D32"/>
    <mergeCell ref="E32:G32"/>
    <mergeCell ref="H32:J32"/>
    <mergeCell ref="A35:I35"/>
    <mergeCell ref="A30:D30"/>
    <mergeCell ref="E30:G30"/>
    <mergeCell ref="H30:J30"/>
    <mergeCell ref="A31:D31"/>
    <mergeCell ref="E31:G31"/>
    <mergeCell ref="H31:J31"/>
    <mergeCell ref="A28:D28"/>
    <mergeCell ref="E28:G28"/>
    <mergeCell ref="H28:J28"/>
    <mergeCell ref="A29:D29"/>
    <mergeCell ref="E29:G29"/>
    <mergeCell ref="H29:J29"/>
    <mergeCell ref="A22:C22"/>
    <mergeCell ref="D22:J22"/>
    <mergeCell ref="A24:J24"/>
    <mergeCell ref="A27:D27"/>
    <mergeCell ref="E27:G27"/>
    <mergeCell ref="H27:J27"/>
    <mergeCell ref="A13:J13"/>
    <mergeCell ref="B17:J17"/>
    <mergeCell ref="H19:I19"/>
    <mergeCell ref="A20:J20"/>
    <mergeCell ref="A6:J6"/>
    <mergeCell ref="A8:C8"/>
    <mergeCell ref="A10:J10"/>
    <mergeCell ref="A11:J11"/>
  </mergeCells>
  <phoneticPr fontId="10" type="noConversion"/>
  <dataValidations count="2">
    <dataValidation type="list" allowBlank="1" showInputMessage="1" showErrorMessage="1" sqref="H19:I19">
      <formula1>DisclBeneficiary</formula1>
    </dataValidation>
    <dataValidation type="list" allowBlank="1" showInputMessage="1" showErrorMessage="1" sqref="J35">
      <formula1>DisclQuestion</formula1>
    </dataValidation>
  </dataValidations>
  <pageMargins left="0.5" right="0.5" top="0.75" bottom="0.5" header="0.5" footer="0.2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G152"/>
  <sheetViews>
    <sheetView topLeftCell="E1" workbookViewId="0">
      <selection sqref="A1:D1048576"/>
    </sheetView>
  </sheetViews>
  <sheetFormatPr defaultRowHeight="12.75" x14ac:dyDescent="0.2"/>
  <cols>
    <col min="1" max="1" width="14.5703125" hidden="1" customWidth="1"/>
    <col min="2" max="2" width="28.140625" hidden="1" customWidth="1"/>
    <col min="3" max="3" width="9.140625" hidden="1" customWidth="1"/>
    <col min="4" max="4" width="21.140625" hidden="1" customWidth="1"/>
    <col min="5" max="5" width="9.140625" customWidth="1"/>
  </cols>
  <sheetData>
    <row r="3" spans="1:4" x14ac:dyDescent="0.2">
      <c r="A3" s="1" t="s">
        <v>12</v>
      </c>
      <c r="B3" s="1" t="s">
        <v>13</v>
      </c>
    </row>
    <row r="4" spans="1:4" x14ac:dyDescent="0.2">
      <c r="A4" t="s">
        <v>10</v>
      </c>
      <c r="B4" t="s">
        <v>14</v>
      </c>
      <c r="D4" s="1" t="s">
        <v>174</v>
      </c>
    </row>
    <row r="5" spans="1:4" x14ac:dyDescent="0.2">
      <c r="A5" t="s">
        <v>11</v>
      </c>
      <c r="B5" t="s">
        <v>15</v>
      </c>
      <c r="D5" t="s">
        <v>10</v>
      </c>
    </row>
    <row r="6" spans="1:4" x14ac:dyDescent="0.2">
      <c r="B6" t="s">
        <v>16</v>
      </c>
      <c r="D6" t="s">
        <v>11</v>
      </c>
    </row>
    <row r="7" spans="1:4" x14ac:dyDescent="0.2">
      <c r="A7" s="1" t="s">
        <v>156</v>
      </c>
      <c r="B7" t="s">
        <v>17</v>
      </c>
      <c r="D7" s="28"/>
    </row>
    <row r="8" spans="1:4" x14ac:dyDescent="0.2">
      <c r="A8" t="s">
        <v>10</v>
      </c>
      <c r="B8" t="s">
        <v>18</v>
      </c>
    </row>
    <row r="9" spans="1:4" x14ac:dyDescent="0.2">
      <c r="A9" t="s">
        <v>11</v>
      </c>
      <c r="B9" t="s">
        <v>19</v>
      </c>
      <c r="D9" s="1" t="s">
        <v>175</v>
      </c>
    </row>
    <row r="10" spans="1:4" x14ac:dyDescent="0.2">
      <c r="B10" t="s">
        <v>20</v>
      </c>
      <c r="D10" t="s">
        <v>10</v>
      </c>
    </row>
    <row r="11" spans="1:4" x14ac:dyDescent="0.2">
      <c r="A11" s="1" t="s">
        <v>5</v>
      </c>
      <c r="B11" s="3" t="s">
        <v>245</v>
      </c>
      <c r="D11" t="s">
        <v>11</v>
      </c>
    </row>
    <row r="12" spans="1:4" x14ac:dyDescent="0.2">
      <c r="A12" t="s">
        <v>22</v>
      </c>
      <c r="B12" t="s">
        <v>215</v>
      </c>
    </row>
    <row r="13" spans="1:4" x14ac:dyDescent="0.2">
      <c r="A13" t="s">
        <v>23</v>
      </c>
      <c r="B13" t="s">
        <v>214</v>
      </c>
    </row>
    <row r="14" spans="1:4" x14ac:dyDescent="0.2">
      <c r="A14" t="s">
        <v>24</v>
      </c>
      <c r="D14" s="1" t="s">
        <v>185</v>
      </c>
    </row>
    <row r="15" spans="1:4" x14ac:dyDescent="0.2">
      <c r="A15" t="s">
        <v>25</v>
      </c>
      <c r="B15" s="58" t="s">
        <v>209</v>
      </c>
      <c r="D15" s="51" t="s">
        <v>10</v>
      </c>
    </row>
    <row r="16" spans="1:4" x14ac:dyDescent="0.2">
      <c r="A16" t="s">
        <v>26</v>
      </c>
      <c r="B16" t="s">
        <v>10</v>
      </c>
      <c r="D16" s="51" t="s">
        <v>11</v>
      </c>
    </row>
    <row r="17" spans="1:4" x14ac:dyDescent="0.2">
      <c r="A17" t="s">
        <v>27</v>
      </c>
      <c r="B17" t="s">
        <v>11</v>
      </c>
    </row>
    <row r="18" spans="1:4" x14ac:dyDescent="0.2">
      <c r="A18" t="s">
        <v>28</v>
      </c>
    </row>
    <row r="19" spans="1:4" x14ac:dyDescent="0.2">
      <c r="A19" t="s">
        <v>29</v>
      </c>
      <c r="D19" s="1" t="s">
        <v>196</v>
      </c>
    </row>
    <row r="20" spans="1:4" x14ac:dyDescent="0.2">
      <c r="A20" t="s">
        <v>32</v>
      </c>
      <c r="B20" s="58" t="s">
        <v>231</v>
      </c>
      <c r="D20" t="s">
        <v>197</v>
      </c>
    </row>
    <row r="21" spans="1:4" x14ac:dyDescent="0.2">
      <c r="A21" t="s">
        <v>33</v>
      </c>
      <c r="B21" t="s">
        <v>10</v>
      </c>
      <c r="D21" t="s">
        <v>198</v>
      </c>
    </row>
    <row r="22" spans="1:4" x14ac:dyDescent="0.2">
      <c r="A22" t="s">
        <v>34</v>
      </c>
      <c r="B22" t="s">
        <v>11</v>
      </c>
    </row>
    <row r="23" spans="1:4" x14ac:dyDescent="0.2">
      <c r="A23" t="s">
        <v>35</v>
      </c>
    </row>
    <row r="24" spans="1:4" x14ac:dyDescent="0.2">
      <c r="A24" t="s">
        <v>36</v>
      </c>
    </row>
    <row r="25" spans="1:4" x14ac:dyDescent="0.2">
      <c r="A25" t="s">
        <v>37</v>
      </c>
      <c r="B25" s="58" t="s">
        <v>217</v>
      </c>
    </row>
    <row r="26" spans="1:4" x14ac:dyDescent="0.2">
      <c r="A26" t="s">
        <v>38</v>
      </c>
      <c r="B26" s="72" t="s">
        <v>391</v>
      </c>
    </row>
    <row r="27" spans="1:4" x14ac:dyDescent="0.2">
      <c r="A27" t="s">
        <v>39</v>
      </c>
      <c r="B27" s="72" t="s">
        <v>392</v>
      </c>
    </row>
    <row r="28" spans="1:4" x14ac:dyDescent="0.2">
      <c r="A28" t="s">
        <v>40</v>
      </c>
      <c r="B28" s="72" t="s">
        <v>393</v>
      </c>
    </row>
    <row r="29" spans="1:4" x14ac:dyDescent="0.2">
      <c r="A29" t="s">
        <v>41</v>
      </c>
      <c r="B29" s="72" t="s">
        <v>394</v>
      </c>
    </row>
    <row r="30" spans="1:4" x14ac:dyDescent="0.2">
      <c r="A30" t="s">
        <v>42</v>
      </c>
      <c r="B30" s="72" t="s">
        <v>395</v>
      </c>
    </row>
    <row r="31" spans="1:4" x14ac:dyDescent="0.2">
      <c r="A31" t="s">
        <v>43</v>
      </c>
      <c r="B31" s="72"/>
    </row>
    <row r="32" spans="1:4" x14ac:dyDescent="0.2">
      <c r="A32" t="s">
        <v>44</v>
      </c>
    </row>
    <row r="33" spans="1:7" x14ac:dyDescent="0.2">
      <c r="A33" t="s">
        <v>45</v>
      </c>
    </row>
    <row r="34" spans="1:7" x14ac:dyDescent="0.2">
      <c r="A34" t="s">
        <v>46</v>
      </c>
      <c r="B34" s="73" t="s">
        <v>218</v>
      </c>
      <c r="D34" s="1" t="s">
        <v>235</v>
      </c>
    </row>
    <row r="35" spans="1:7" x14ac:dyDescent="0.2">
      <c r="A35" t="s">
        <v>47</v>
      </c>
      <c r="B35" s="72" t="s">
        <v>219</v>
      </c>
      <c r="D35" t="s">
        <v>236</v>
      </c>
    </row>
    <row r="36" spans="1:7" x14ac:dyDescent="0.2">
      <c r="A36" t="s">
        <v>30</v>
      </c>
      <c r="B36" s="72" t="s">
        <v>216</v>
      </c>
      <c r="D36" t="s">
        <v>238</v>
      </c>
    </row>
    <row r="37" spans="1:7" x14ac:dyDescent="0.2">
      <c r="A37" t="s">
        <v>31</v>
      </c>
      <c r="D37" t="s">
        <v>237</v>
      </c>
      <c r="E37" s="28"/>
      <c r="F37" s="28"/>
      <c r="G37" s="28"/>
    </row>
    <row r="38" spans="1:7" x14ac:dyDescent="0.2">
      <c r="A38" t="s">
        <v>48</v>
      </c>
      <c r="D38" t="s">
        <v>239</v>
      </c>
    </row>
    <row r="39" spans="1:7" x14ac:dyDescent="0.2">
      <c r="A39" t="s">
        <v>49</v>
      </c>
      <c r="B39" s="1" t="s">
        <v>146</v>
      </c>
      <c r="D39" t="s">
        <v>240</v>
      </c>
    </row>
    <row r="40" spans="1:7" x14ac:dyDescent="0.2">
      <c r="A40" t="s">
        <v>50</v>
      </c>
      <c r="B40" t="s">
        <v>10</v>
      </c>
      <c r="D40" t="s">
        <v>241</v>
      </c>
    </row>
    <row r="41" spans="1:7" x14ac:dyDescent="0.2">
      <c r="A41" t="s">
        <v>51</v>
      </c>
      <c r="B41" t="s">
        <v>11</v>
      </c>
    </row>
    <row r="42" spans="1:7" x14ac:dyDescent="0.2">
      <c r="A42" t="s">
        <v>52</v>
      </c>
    </row>
    <row r="43" spans="1:7" x14ac:dyDescent="0.2">
      <c r="A43" t="s">
        <v>53</v>
      </c>
    </row>
    <row r="44" spans="1:7" x14ac:dyDescent="0.2">
      <c r="A44" t="s">
        <v>54</v>
      </c>
      <c r="B44" s="58" t="s">
        <v>202</v>
      </c>
    </row>
    <row r="45" spans="1:7" x14ac:dyDescent="0.2">
      <c r="A45" t="s">
        <v>55</v>
      </c>
      <c r="B45" s="3" t="s">
        <v>10</v>
      </c>
    </row>
    <row r="46" spans="1:7" x14ac:dyDescent="0.2">
      <c r="A46" t="s">
        <v>56</v>
      </c>
      <c r="B46" t="s">
        <v>11</v>
      </c>
    </row>
    <row r="47" spans="1:7" x14ac:dyDescent="0.2">
      <c r="A47" t="s">
        <v>57</v>
      </c>
    </row>
    <row r="48" spans="1:7" x14ac:dyDescent="0.2">
      <c r="A48" t="s">
        <v>58</v>
      </c>
    </row>
    <row r="49" spans="1:6" x14ac:dyDescent="0.2">
      <c r="A49" t="s">
        <v>59</v>
      </c>
      <c r="B49" s="1" t="s">
        <v>151</v>
      </c>
    </row>
    <row r="50" spans="1:6" x14ac:dyDescent="0.2">
      <c r="A50" t="s">
        <v>60</v>
      </c>
      <c r="B50" t="s">
        <v>10</v>
      </c>
      <c r="F50" s="50"/>
    </row>
    <row r="51" spans="1:6" x14ac:dyDescent="0.2">
      <c r="A51" t="s">
        <v>61</v>
      </c>
      <c r="B51" t="s">
        <v>11</v>
      </c>
    </row>
    <row r="52" spans="1:6" x14ac:dyDescent="0.2">
      <c r="A52" t="s">
        <v>62</v>
      </c>
    </row>
    <row r="53" spans="1:6" x14ac:dyDescent="0.2">
      <c r="A53" t="s">
        <v>63</v>
      </c>
    </row>
    <row r="54" spans="1:6" x14ac:dyDescent="0.2">
      <c r="A54" t="s">
        <v>64</v>
      </c>
      <c r="B54" s="1" t="s">
        <v>153</v>
      </c>
    </row>
    <row r="55" spans="1:6" x14ac:dyDescent="0.2">
      <c r="A55" t="s">
        <v>65</v>
      </c>
      <c r="B55" t="s">
        <v>10</v>
      </c>
    </row>
    <row r="56" spans="1:6" x14ac:dyDescent="0.2">
      <c r="A56" t="s">
        <v>66</v>
      </c>
      <c r="B56" t="s">
        <v>11</v>
      </c>
    </row>
    <row r="57" spans="1:6" x14ac:dyDescent="0.2">
      <c r="A57" t="s">
        <v>67</v>
      </c>
    </row>
    <row r="58" spans="1:6" x14ac:dyDescent="0.2">
      <c r="A58" t="s">
        <v>68</v>
      </c>
    </row>
    <row r="59" spans="1:6" x14ac:dyDescent="0.2">
      <c r="A59" t="s">
        <v>69</v>
      </c>
      <c r="B59" s="1" t="s">
        <v>154</v>
      </c>
    </row>
    <row r="60" spans="1:6" x14ac:dyDescent="0.2">
      <c r="A60" t="s">
        <v>70</v>
      </c>
      <c r="B60" t="s">
        <v>10</v>
      </c>
    </row>
    <row r="61" spans="1:6" x14ac:dyDescent="0.2">
      <c r="A61" t="s">
        <v>71</v>
      </c>
      <c r="B61" t="s">
        <v>11</v>
      </c>
    </row>
    <row r="62" spans="1:6" x14ac:dyDescent="0.2">
      <c r="A62" t="s">
        <v>72</v>
      </c>
    </row>
    <row r="63" spans="1:6" x14ac:dyDescent="0.2">
      <c r="A63" t="s">
        <v>73</v>
      </c>
    </row>
    <row r="64" spans="1:6" x14ac:dyDescent="0.2">
      <c r="A64" t="s">
        <v>74</v>
      </c>
      <c r="B64" s="1" t="s">
        <v>222</v>
      </c>
    </row>
    <row r="65" spans="1:2" x14ac:dyDescent="0.2">
      <c r="A65" t="s">
        <v>75</v>
      </c>
      <c r="B65" s="3" t="s">
        <v>220</v>
      </c>
    </row>
    <row r="66" spans="1:2" x14ac:dyDescent="0.2">
      <c r="A66" t="s">
        <v>76</v>
      </c>
      <c r="B66" s="3" t="s">
        <v>221</v>
      </c>
    </row>
    <row r="67" spans="1:2" x14ac:dyDescent="0.2">
      <c r="A67" t="s">
        <v>77</v>
      </c>
      <c r="B67" s="3" t="s">
        <v>232</v>
      </c>
    </row>
    <row r="68" spans="1:2" x14ac:dyDescent="0.2">
      <c r="A68" t="s">
        <v>78</v>
      </c>
    </row>
    <row r="69" spans="1:2" x14ac:dyDescent="0.2">
      <c r="A69" t="s">
        <v>79</v>
      </c>
    </row>
    <row r="70" spans="1:2" x14ac:dyDescent="0.2">
      <c r="A70" t="s">
        <v>80</v>
      </c>
      <c r="B70" s="58" t="s">
        <v>228</v>
      </c>
    </row>
    <row r="71" spans="1:2" x14ac:dyDescent="0.2">
      <c r="A71" t="s">
        <v>81</v>
      </c>
      <c r="B71" s="3" t="s">
        <v>220</v>
      </c>
    </row>
    <row r="72" spans="1:2" x14ac:dyDescent="0.2">
      <c r="A72" t="s">
        <v>82</v>
      </c>
      <c r="B72" s="72" t="s">
        <v>221</v>
      </c>
    </row>
    <row r="73" spans="1:2" x14ac:dyDescent="0.2">
      <c r="A73" t="s">
        <v>83</v>
      </c>
      <c r="B73" s="3" t="s">
        <v>232</v>
      </c>
    </row>
    <row r="74" spans="1:2" x14ac:dyDescent="0.2">
      <c r="A74" t="s">
        <v>84</v>
      </c>
    </row>
    <row r="75" spans="1:2" x14ac:dyDescent="0.2">
      <c r="A75" t="s">
        <v>85</v>
      </c>
    </row>
    <row r="76" spans="1:2" x14ac:dyDescent="0.2">
      <c r="A76" t="s">
        <v>86</v>
      </c>
      <c r="B76" s="58" t="s">
        <v>227</v>
      </c>
    </row>
    <row r="77" spans="1:2" x14ac:dyDescent="0.2">
      <c r="A77" t="s">
        <v>87</v>
      </c>
      <c r="B77" s="3" t="s">
        <v>220</v>
      </c>
    </row>
    <row r="78" spans="1:2" x14ac:dyDescent="0.2">
      <c r="A78" t="s">
        <v>88</v>
      </c>
      <c r="B78" s="72" t="s">
        <v>221</v>
      </c>
    </row>
    <row r="79" spans="1:2" x14ac:dyDescent="0.2">
      <c r="A79" t="s">
        <v>89</v>
      </c>
      <c r="B79" s="3" t="s">
        <v>232</v>
      </c>
    </row>
    <row r="80" spans="1:2" x14ac:dyDescent="0.2">
      <c r="A80" t="s">
        <v>90</v>
      </c>
    </row>
    <row r="81" spans="1:2" x14ac:dyDescent="0.2">
      <c r="A81" t="s">
        <v>91</v>
      </c>
    </row>
    <row r="82" spans="1:2" x14ac:dyDescent="0.2">
      <c r="A82" t="s">
        <v>92</v>
      </c>
      <c r="B82" s="58" t="s">
        <v>226</v>
      </c>
    </row>
    <row r="83" spans="1:2" x14ac:dyDescent="0.2">
      <c r="A83" t="s">
        <v>93</v>
      </c>
      <c r="B83" s="3" t="s">
        <v>220</v>
      </c>
    </row>
    <row r="84" spans="1:2" x14ac:dyDescent="0.2">
      <c r="A84" t="s">
        <v>94</v>
      </c>
      <c r="B84" s="72" t="s">
        <v>221</v>
      </c>
    </row>
    <row r="85" spans="1:2" x14ac:dyDescent="0.2">
      <c r="A85" t="s">
        <v>95</v>
      </c>
      <c r="B85" s="3" t="s">
        <v>232</v>
      </c>
    </row>
    <row r="86" spans="1:2" x14ac:dyDescent="0.2">
      <c r="A86" t="s">
        <v>96</v>
      </c>
    </row>
    <row r="87" spans="1:2" x14ac:dyDescent="0.2">
      <c r="A87" t="s">
        <v>97</v>
      </c>
    </row>
    <row r="88" spans="1:2" x14ac:dyDescent="0.2">
      <c r="A88" t="s">
        <v>98</v>
      </c>
      <c r="B88" s="58" t="s">
        <v>225</v>
      </c>
    </row>
    <row r="89" spans="1:2" x14ac:dyDescent="0.2">
      <c r="A89" t="s">
        <v>99</v>
      </c>
      <c r="B89" s="3" t="s">
        <v>220</v>
      </c>
    </row>
    <row r="90" spans="1:2" x14ac:dyDescent="0.2">
      <c r="A90" t="s">
        <v>100</v>
      </c>
      <c r="B90" s="72" t="s">
        <v>221</v>
      </c>
    </row>
    <row r="91" spans="1:2" x14ac:dyDescent="0.2">
      <c r="A91" t="s">
        <v>101</v>
      </c>
      <c r="B91" s="3" t="s">
        <v>232</v>
      </c>
    </row>
    <row r="92" spans="1:2" x14ac:dyDescent="0.2">
      <c r="A92" t="s">
        <v>102</v>
      </c>
      <c r="B92" s="3"/>
    </row>
    <row r="93" spans="1:2" x14ac:dyDescent="0.2">
      <c r="A93" t="s">
        <v>103</v>
      </c>
      <c r="B93" s="3"/>
    </row>
    <row r="94" spans="1:2" x14ac:dyDescent="0.2">
      <c r="A94" t="s">
        <v>104</v>
      </c>
      <c r="B94" s="58" t="s">
        <v>224</v>
      </c>
    </row>
    <row r="95" spans="1:2" x14ac:dyDescent="0.2">
      <c r="A95" t="s">
        <v>105</v>
      </c>
      <c r="B95" s="3" t="s">
        <v>220</v>
      </c>
    </row>
    <row r="96" spans="1:2" x14ac:dyDescent="0.2">
      <c r="A96" t="s">
        <v>106</v>
      </c>
      <c r="B96" s="72" t="s">
        <v>221</v>
      </c>
    </row>
    <row r="97" spans="1:2" x14ac:dyDescent="0.2">
      <c r="A97" t="s">
        <v>107</v>
      </c>
      <c r="B97" s="3" t="s">
        <v>232</v>
      </c>
    </row>
    <row r="98" spans="1:2" x14ac:dyDescent="0.2">
      <c r="A98" t="s">
        <v>108</v>
      </c>
      <c r="B98" s="3"/>
    </row>
    <row r="99" spans="1:2" x14ac:dyDescent="0.2">
      <c r="A99" t="s">
        <v>109</v>
      </c>
      <c r="B99" s="3"/>
    </row>
    <row r="100" spans="1:2" x14ac:dyDescent="0.2">
      <c r="A100" t="s">
        <v>110</v>
      </c>
      <c r="B100" s="58" t="s">
        <v>223</v>
      </c>
    </row>
    <row r="101" spans="1:2" x14ac:dyDescent="0.2">
      <c r="A101" t="s">
        <v>111</v>
      </c>
      <c r="B101" s="3" t="s">
        <v>220</v>
      </c>
    </row>
    <row r="102" spans="1:2" x14ac:dyDescent="0.2">
      <c r="A102" t="s">
        <v>112</v>
      </c>
      <c r="B102" s="72" t="s">
        <v>221</v>
      </c>
    </row>
    <row r="103" spans="1:2" x14ac:dyDescent="0.2">
      <c r="A103" t="s">
        <v>113</v>
      </c>
      <c r="B103" s="3" t="s">
        <v>232</v>
      </c>
    </row>
    <row r="104" spans="1:2" x14ac:dyDescent="0.2">
      <c r="A104" t="s">
        <v>114</v>
      </c>
      <c r="B104" s="3"/>
    </row>
    <row r="105" spans="1:2" x14ac:dyDescent="0.2">
      <c r="A105" t="s">
        <v>115</v>
      </c>
      <c r="B105" s="3"/>
    </row>
    <row r="106" spans="1:2" x14ac:dyDescent="0.2">
      <c r="A106" t="s">
        <v>116</v>
      </c>
      <c r="B106" s="1" t="s">
        <v>158</v>
      </c>
    </row>
    <row r="107" spans="1:2" x14ac:dyDescent="0.2">
      <c r="A107" t="s">
        <v>117</v>
      </c>
      <c r="B107" t="s">
        <v>10</v>
      </c>
    </row>
    <row r="108" spans="1:2" x14ac:dyDescent="0.2">
      <c r="A108" t="s">
        <v>118</v>
      </c>
      <c r="B108" t="s">
        <v>11</v>
      </c>
    </row>
    <row r="109" spans="1:2" x14ac:dyDescent="0.2">
      <c r="A109" t="s">
        <v>119</v>
      </c>
    </row>
    <row r="110" spans="1:2" x14ac:dyDescent="0.2">
      <c r="A110" t="s">
        <v>120</v>
      </c>
    </row>
    <row r="111" spans="1:2" x14ac:dyDescent="0.2">
      <c r="A111" t="s">
        <v>121</v>
      </c>
      <c r="B111" s="1" t="s">
        <v>159</v>
      </c>
    </row>
    <row r="112" spans="1:2" x14ac:dyDescent="0.2">
      <c r="A112" t="s">
        <v>122</v>
      </c>
      <c r="B112" t="s">
        <v>10</v>
      </c>
    </row>
    <row r="113" spans="1:2" x14ac:dyDescent="0.2">
      <c r="A113" t="s">
        <v>123</v>
      </c>
      <c r="B113" t="s">
        <v>11</v>
      </c>
    </row>
    <row r="114" spans="1:2" x14ac:dyDescent="0.2">
      <c r="A114" t="s">
        <v>124</v>
      </c>
    </row>
    <row r="115" spans="1:2" x14ac:dyDescent="0.2">
      <c r="A115" t="s">
        <v>125</v>
      </c>
    </row>
    <row r="116" spans="1:2" x14ac:dyDescent="0.2">
      <c r="A116" t="s">
        <v>126</v>
      </c>
    </row>
    <row r="117" spans="1:2" x14ac:dyDescent="0.2">
      <c r="A117" t="s">
        <v>127</v>
      </c>
    </row>
    <row r="118" spans="1:2" x14ac:dyDescent="0.2">
      <c r="A118" t="s">
        <v>128</v>
      </c>
    </row>
    <row r="119" spans="1:2" x14ac:dyDescent="0.2">
      <c r="A119" t="s">
        <v>129</v>
      </c>
    </row>
    <row r="120" spans="1:2" x14ac:dyDescent="0.2">
      <c r="A120" t="s">
        <v>130</v>
      </c>
    </row>
    <row r="121" spans="1:2" x14ac:dyDescent="0.2">
      <c r="A121" t="s">
        <v>131</v>
      </c>
    </row>
    <row r="122" spans="1:2" x14ac:dyDescent="0.2">
      <c r="A122" t="s">
        <v>132</v>
      </c>
    </row>
    <row r="123" spans="1:2" x14ac:dyDescent="0.2">
      <c r="A123" t="s">
        <v>133</v>
      </c>
    </row>
    <row r="124" spans="1:2" x14ac:dyDescent="0.2">
      <c r="A124" t="s">
        <v>134</v>
      </c>
    </row>
    <row r="125" spans="1:2" x14ac:dyDescent="0.2">
      <c r="A125" t="s">
        <v>135</v>
      </c>
    </row>
    <row r="126" spans="1:2" x14ac:dyDescent="0.2">
      <c r="A126" t="s">
        <v>136</v>
      </c>
    </row>
    <row r="127" spans="1:2" x14ac:dyDescent="0.2">
      <c r="A127" t="s">
        <v>137</v>
      </c>
    </row>
    <row r="128" spans="1:2" x14ac:dyDescent="0.2">
      <c r="A128" t="s">
        <v>138</v>
      </c>
    </row>
    <row r="129" spans="1:1" x14ac:dyDescent="0.2">
      <c r="A129" t="s">
        <v>139</v>
      </c>
    </row>
    <row r="130" spans="1:1" x14ac:dyDescent="0.2">
      <c r="A130" t="s">
        <v>140</v>
      </c>
    </row>
    <row r="131" spans="1:1" x14ac:dyDescent="0.2">
      <c r="A131" t="s">
        <v>141</v>
      </c>
    </row>
    <row r="133" spans="1:1" x14ac:dyDescent="0.2">
      <c r="A133" s="58" t="s">
        <v>303</v>
      </c>
    </row>
    <row r="134" spans="1:1" x14ac:dyDescent="0.2">
      <c r="A134" s="72" t="s">
        <v>304</v>
      </c>
    </row>
    <row r="135" spans="1:1" x14ac:dyDescent="0.2">
      <c r="A135" s="72" t="s">
        <v>305</v>
      </c>
    </row>
    <row r="136" spans="1:1" x14ac:dyDescent="0.2">
      <c r="A136" s="72" t="s">
        <v>306</v>
      </c>
    </row>
    <row r="137" spans="1:1" x14ac:dyDescent="0.2">
      <c r="A137" s="72" t="s">
        <v>307</v>
      </c>
    </row>
    <row r="138" spans="1:1" x14ac:dyDescent="0.2">
      <c r="A138" s="72" t="s">
        <v>308</v>
      </c>
    </row>
    <row r="139" spans="1:1" x14ac:dyDescent="0.2">
      <c r="A139" s="72" t="s">
        <v>309</v>
      </c>
    </row>
    <row r="140" spans="1:1" x14ac:dyDescent="0.2">
      <c r="A140" s="72" t="s">
        <v>310</v>
      </c>
    </row>
    <row r="141" spans="1:1" x14ac:dyDescent="0.2">
      <c r="A141" s="72" t="s">
        <v>311</v>
      </c>
    </row>
    <row r="142" spans="1:1" x14ac:dyDescent="0.2">
      <c r="A142" s="72" t="s">
        <v>312</v>
      </c>
    </row>
    <row r="143" spans="1:1" x14ac:dyDescent="0.2">
      <c r="A143" s="72" t="s">
        <v>313</v>
      </c>
    </row>
    <row r="144" spans="1:1" x14ac:dyDescent="0.2">
      <c r="A144" s="72" t="s">
        <v>314</v>
      </c>
    </row>
    <row r="146" spans="1:1" x14ac:dyDescent="0.2">
      <c r="A146" s="58" t="s">
        <v>317</v>
      </c>
    </row>
    <row r="147" spans="1:1" x14ac:dyDescent="0.2">
      <c r="A147" s="72" t="s">
        <v>318</v>
      </c>
    </row>
    <row r="148" spans="1:1" x14ac:dyDescent="0.2">
      <c r="A148" s="72" t="s">
        <v>319</v>
      </c>
    </row>
    <row r="149" spans="1:1" x14ac:dyDescent="0.2">
      <c r="A149" s="72" t="s">
        <v>320</v>
      </c>
    </row>
    <row r="150" spans="1:1" x14ac:dyDescent="0.2">
      <c r="A150" s="72" t="s">
        <v>321</v>
      </c>
    </row>
    <row r="151" spans="1:1" x14ac:dyDescent="0.2">
      <c r="A151" s="72" t="s">
        <v>322</v>
      </c>
    </row>
    <row r="152" spans="1:1" x14ac:dyDescent="0.2">
      <c r="A152" s="72" t="s">
        <v>323</v>
      </c>
    </row>
  </sheetData>
  <sheetProtection algorithmName="SHA-512" hashValue="EVICu16O7jnwc0vTOZesR2FKyr9c1BQivonyeXMXK8z5oG+FnWJyhMP00KuoM8EDmxE/kL/R1G4qw9oz/BJyrw==" saltValue="Tc6xDX6+vvo6qkIBJpjnOw==" spinCount="100000" sheet="1" selectLockedCells="1" selectUnlockedCells="1"/>
  <phoneticPr fontId="1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00"/>
  <sheetViews>
    <sheetView workbookViewId="0">
      <pane xSplit="9" topLeftCell="J1" activePane="topRight" state="frozen"/>
      <selection pane="topRight" activeCell="J5" sqref="J5"/>
    </sheetView>
  </sheetViews>
  <sheetFormatPr defaultColWidth="8.85546875" defaultRowHeight="15" x14ac:dyDescent="0.25"/>
  <cols>
    <col min="1" max="1" width="2.7109375" style="86" customWidth="1"/>
    <col min="2" max="2" width="36.42578125" style="86" customWidth="1"/>
    <col min="3" max="3" width="18.42578125" style="86" customWidth="1"/>
    <col min="4" max="8" width="13.7109375" style="86" customWidth="1"/>
    <col min="9" max="9" width="2.42578125" style="86" customWidth="1"/>
    <col min="10" max="10" width="38.85546875" style="162" customWidth="1"/>
    <col min="11" max="11" width="41.85546875" style="162" customWidth="1"/>
    <col min="12" max="12" width="37" style="162" customWidth="1"/>
    <col min="13" max="14" width="8.85546875" style="86" hidden="1" customWidth="1"/>
    <col min="15" max="15" width="19.5703125" style="86" hidden="1" customWidth="1"/>
    <col min="16" max="16" width="12.7109375" style="86" customWidth="1"/>
    <col min="17" max="19" width="12.7109375" style="162" customWidth="1"/>
    <col min="20" max="23" width="12.7109375" style="86" customWidth="1"/>
    <col min="24" max="27" width="12.7109375" style="162" customWidth="1"/>
    <col min="28" max="28" width="13" style="86" customWidth="1"/>
    <col min="29" max="16384" width="8.85546875" style="86"/>
  </cols>
  <sheetData>
    <row r="1" spans="1:27" x14ac:dyDescent="0.25">
      <c r="A1" s="141" t="s">
        <v>291</v>
      </c>
      <c r="B1" s="142"/>
      <c r="C1" s="142"/>
      <c r="D1" s="143"/>
      <c r="E1" s="142"/>
      <c r="F1" s="142"/>
      <c r="G1" s="142"/>
      <c r="H1" s="144" t="s">
        <v>376</v>
      </c>
      <c r="J1" s="215"/>
      <c r="K1" s="215"/>
      <c r="L1" s="215"/>
      <c r="P1" s="250"/>
      <c r="Q1" s="245"/>
    </row>
    <row r="2" spans="1:27" ht="15.75" x14ac:dyDescent="0.25">
      <c r="A2" s="145"/>
      <c r="B2" s="146" t="s">
        <v>347</v>
      </c>
      <c r="C2" s="379">
        <f>'Project Info'!A9</f>
        <v>0</v>
      </c>
      <c r="D2" s="380"/>
      <c r="E2" s="380"/>
      <c r="F2" s="381"/>
      <c r="G2" s="145"/>
      <c r="H2" s="145"/>
      <c r="J2" s="214"/>
      <c r="K2" s="215"/>
      <c r="L2" s="163"/>
    </row>
    <row r="3" spans="1:27" ht="15.75" customHeight="1" x14ac:dyDescent="0.4">
      <c r="A3" s="145"/>
      <c r="B3" s="145"/>
      <c r="C3" s="145"/>
      <c r="D3" s="145"/>
      <c r="E3" s="145"/>
      <c r="F3" s="145"/>
      <c r="G3" s="202" t="s">
        <v>377</v>
      </c>
      <c r="H3" s="203">
        <f>IF(Z61&gt;0,12,IF(Y61&gt;0,11,IF(X61&gt;0,10,IF(W61&gt;0,9,IF(V61&gt;0,8,IF(U61&gt;0,7,IF(T61&gt;0,6,IF(S61&gt;0,5,IF(R61&gt;0,4,IF(Q61&gt;0,3,IF(P61&gt;0,2,1)))))))))))</f>
        <v>1</v>
      </c>
      <c r="J3" s="214"/>
      <c r="K3" s="215"/>
      <c r="L3" s="215"/>
      <c r="P3" s="229" t="s">
        <v>384</v>
      </c>
      <c r="Q3" s="230"/>
      <c r="R3" s="230"/>
      <c r="S3" s="239"/>
      <c r="T3" s="225"/>
      <c r="U3" s="225"/>
      <c r="V3" s="225"/>
      <c r="W3" s="225"/>
      <c r="X3" s="239"/>
      <c r="Y3" s="239"/>
      <c r="Z3" s="239"/>
      <c r="AA3" s="239"/>
    </row>
    <row r="4" spans="1:27" ht="15" customHeight="1" x14ac:dyDescent="0.4">
      <c r="A4" s="113"/>
      <c r="B4" s="114" t="s">
        <v>344</v>
      </c>
      <c r="C4" s="226" t="str">
        <f>IF('Budget Template'!C4="","",'Budget Template'!C4)</f>
        <v/>
      </c>
      <c r="D4" s="110"/>
      <c r="E4" s="114" t="s">
        <v>345</v>
      </c>
      <c r="F4" s="226" t="str">
        <f>IF('Budget Template'!F4="","",'Budget Template'!F4)</f>
        <v/>
      </c>
      <c r="G4" s="259" t="s">
        <v>403</v>
      </c>
      <c r="H4" s="420" t="str">
        <f>IF(F5="","NO",IF(F5=F4,"YES","NO"))</f>
        <v>NO</v>
      </c>
      <c r="J4" s="214"/>
      <c r="K4" s="214"/>
      <c r="L4" s="215"/>
      <c r="P4" s="229" t="s">
        <v>382</v>
      </c>
      <c r="Q4" s="230"/>
      <c r="R4" s="230"/>
      <c r="S4" s="239"/>
      <c r="T4" s="225"/>
      <c r="U4" s="225"/>
      <c r="V4" s="225"/>
      <c r="W4" s="225"/>
      <c r="X4" s="239"/>
      <c r="Y4" s="239"/>
      <c r="Z4" s="239"/>
      <c r="AA4" s="239"/>
    </row>
    <row r="5" spans="1:27" ht="15.75" customHeight="1" thickBot="1" x14ac:dyDescent="0.45">
      <c r="A5" s="196"/>
      <c r="B5" s="200" t="s">
        <v>374</v>
      </c>
      <c r="C5" s="261"/>
      <c r="D5" s="188"/>
      <c r="E5" s="201" t="s">
        <v>375</v>
      </c>
      <c r="F5" s="262"/>
      <c r="G5" s="260" t="s">
        <v>405</v>
      </c>
      <c r="H5" s="421"/>
      <c r="J5" s="217"/>
      <c r="K5" s="217"/>
      <c r="L5" s="218"/>
      <c r="P5" s="229" t="s">
        <v>383</v>
      </c>
      <c r="Q5" s="230"/>
      <c r="R5" s="230"/>
      <c r="S5" s="239"/>
      <c r="T5" s="225"/>
      <c r="U5" s="225"/>
      <c r="V5" s="225"/>
      <c r="W5" s="225"/>
      <c r="X5" s="239"/>
      <c r="Y5" s="239"/>
      <c r="Z5" s="239"/>
      <c r="AA5" s="239"/>
    </row>
    <row r="6" spans="1:27" ht="15.75" customHeight="1" thickTop="1" x14ac:dyDescent="0.4">
      <c r="A6" s="112"/>
      <c r="B6" s="112"/>
      <c r="C6" s="119"/>
      <c r="D6" s="119"/>
      <c r="E6" s="112"/>
      <c r="F6" s="212"/>
      <c r="G6" s="210"/>
      <c r="H6" s="119"/>
      <c r="J6" s="215"/>
      <c r="K6" s="215"/>
      <c r="L6" s="215"/>
      <c r="P6" s="227"/>
      <c r="Q6" s="230"/>
      <c r="R6" s="230"/>
      <c r="S6" s="239"/>
      <c r="T6" s="225"/>
      <c r="U6" s="225"/>
      <c r="V6" s="225"/>
      <c r="W6" s="225"/>
      <c r="X6" s="239"/>
      <c r="Y6" s="239"/>
      <c r="Z6" s="239"/>
      <c r="AA6" s="239"/>
    </row>
    <row r="7" spans="1:27" ht="15" customHeight="1" x14ac:dyDescent="0.25">
      <c r="A7" s="115" t="s">
        <v>290</v>
      </c>
      <c r="B7" s="111"/>
      <c r="C7" s="111"/>
      <c r="D7" s="111"/>
      <c r="E7" s="111"/>
      <c r="F7" s="209"/>
      <c r="G7" s="209"/>
      <c r="H7" s="140" t="s">
        <v>362</v>
      </c>
      <c r="J7" s="215"/>
      <c r="K7" s="215"/>
      <c r="L7" s="215"/>
      <c r="P7" s="228"/>
      <c r="Q7" s="231"/>
      <c r="R7" s="231"/>
    </row>
    <row r="8" spans="1:27" ht="15" customHeight="1" x14ac:dyDescent="0.25">
      <c r="A8" s="111"/>
      <c r="B8" s="117" t="s">
        <v>152</v>
      </c>
      <c r="C8" s="118" t="s">
        <v>286</v>
      </c>
      <c r="D8" s="118" t="s">
        <v>285</v>
      </c>
      <c r="E8" s="118" t="s">
        <v>379</v>
      </c>
      <c r="F8" s="248" t="s">
        <v>402</v>
      </c>
      <c r="G8" s="211" t="s">
        <v>378</v>
      </c>
      <c r="H8" s="118" t="s">
        <v>292</v>
      </c>
      <c r="J8" s="215"/>
      <c r="K8" s="215"/>
      <c r="L8" s="215"/>
      <c r="P8" s="240">
        <v>1</v>
      </c>
      <c r="Q8" s="240">
        <v>2</v>
      </c>
      <c r="R8" s="240">
        <v>3</v>
      </c>
      <c r="S8" s="240">
        <v>4</v>
      </c>
      <c r="T8" s="240">
        <v>5</v>
      </c>
      <c r="U8" s="240">
        <v>6</v>
      </c>
      <c r="V8" s="240">
        <v>7</v>
      </c>
      <c r="W8" s="240">
        <v>8</v>
      </c>
      <c r="X8" s="236">
        <v>9</v>
      </c>
      <c r="Y8" s="236">
        <v>10</v>
      </c>
      <c r="Z8" s="236">
        <v>11</v>
      </c>
      <c r="AA8" s="236" t="s">
        <v>404</v>
      </c>
    </row>
    <row r="9" spans="1:27" x14ac:dyDescent="0.25">
      <c r="A9" s="111"/>
      <c r="B9" s="195" t="str">
        <f>IF('Budget Template'!B9="","",'Budget Template'!B9)</f>
        <v/>
      </c>
      <c r="C9" s="171"/>
      <c r="D9" s="213"/>
      <c r="E9" s="173">
        <f>C9+D9</f>
        <v>0</v>
      </c>
      <c r="F9" s="437" t="s">
        <v>380</v>
      </c>
      <c r="G9" s="438"/>
      <c r="H9" s="439"/>
      <c r="I9" s="90"/>
      <c r="J9" s="216"/>
      <c r="K9" s="219"/>
      <c r="L9" s="216"/>
      <c r="P9" s="449"/>
      <c r="Q9" s="449"/>
      <c r="R9" s="449"/>
      <c r="S9" s="449"/>
      <c r="T9" s="449"/>
      <c r="U9" s="449"/>
      <c r="V9" s="449"/>
      <c r="W9" s="449"/>
      <c r="X9" s="452"/>
      <c r="Y9" s="452"/>
      <c r="Z9" s="452"/>
      <c r="AA9" s="452"/>
    </row>
    <row r="10" spans="1:27" x14ac:dyDescent="0.25">
      <c r="A10" s="111"/>
      <c r="B10" s="197" t="str">
        <f>IF('Budget Template'!B10="","",'Budget Template'!B10)</f>
        <v/>
      </c>
      <c r="C10" s="171"/>
      <c r="D10" s="213"/>
      <c r="E10" s="173">
        <f t="shared" ref="E10:E16" si="0">C10+D10</f>
        <v>0</v>
      </c>
      <c r="F10" s="440"/>
      <c r="G10" s="441"/>
      <c r="H10" s="442"/>
      <c r="I10" s="90"/>
      <c r="J10" s="216"/>
      <c r="K10" s="219"/>
      <c r="L10" s="216"/>
      <c r="P10" s="450"/>
      <c r="Q10" s="450"/>
      <c r="R10" s="450"/>
      <c r="S10" s="450"/>
      <c r="T10" s="450"/>
      <c r="U10" s="450"/>
      <c r="V10" s="450"/>
      <c r="W10" s="450"/>
      <c r="X10" s="453"/>
      <c r="Y10" s="453"/>
      <c r="Z10" s="453"/>
      <c r="AA10" s="453"/>
    </row>
    <row r="11" spans="1:27" x14ac:dyDescent="0.25">
      <c r="A11" s="111"/>
      <c r="B11" s="197" t="str">
        <f>IF('Budget Template'!B11="","",'Budget Template'!B11)</f>
        <v/>
      </c>
      <c r="C11" s="171"/>
      <c r="D11" s="213"/>
      <c r="E11" s="173">
        <f t="shared" si="0"/>
        <v>0</v>
      </c>
      <c r="F11" s="440"/>
      <c r="G11" s="441"/>
      <c r="H11" s="442"/>
      <c r="I11" s="90"/>
      <c r="J11" s="216"/>
      <c r="K11" s="219"/>
      <c r="L11" s="216"/>
      <c r="P11" s="450"/>
      <c r="Q11" s="450"/>
      <c r="R11" s="450"/>
      <c r="S11" s="450"/>
      <c r="T11" s="450"/>
      <c r="U11" s="450"/>
      <c r="V11" s="450"/>
      <c r="W11" s="450"/>
      <c r="X11" s="453"/>
      <c r="Y11" s="453"/>
      <c r="Z11" s="453"/>
      <c r="AA11" s="453"/>
    </row>
    <row r="12" spans="1:27" x14ac:dyDescent="0.25">
      <c r="A12" s="111"/>
      <c r="B12" s="197" t="str">
        <f>IF('Budget Template'!B12="","",'Budget Template'!B12)</f>
        <v/>
      </c>
      <c r="C12" s="171"/>
      <c r="D12" s="213"/>
      <c r="E12" s="173">
        <f t="shared" si="0"/>
        <v>0</v>
      </c>
      <c r="F12" s="440"/>
      <c r="G12" s="441"/>
      <c r="H12" s="442"/>
      <c r="I12" s="90"/>
      <c r="J12" s="216"/>
      <c r="K12" s="219"/>
      <c r="L12" s="216"/>
      <c r="P12" s="450"/>
      <c r="Q12" s="450"/>
      <c r="R12" s="450"/>
      <c r="S12" s="450"/>
      <c r="T12" s="450"/>
      <c r="U12" s="450"/>
      <c r="V12" s="450"/>
      <c r="W12" s="450"/>
      <c r="X12" s="453"/>
      <c r="Y12" s="453"/>
      <c r="Z12" s="453"/>
      <c r="AA12" s="453"/>
    </row>
    <row r="13" spans="1:27" x14ac:dyDescent="0.25">
      <c r="A13" s="111"/>
      <c r="B13" s="197" t="str">
        <f>IF('Budget Template'!B13="","",'Budget Template'!B13)</f>
        <v/>
      </c>
      <c r="C13" s="171"/>
      <c r="D13" s="213"/>
      <c r="E13" s="173">
        <f t="shared" si="0"/>
        <v>0</v>
      </c>
      <c r="F13" s="440"/>
      <c r="G13" s="441"/>
      <c r="H13" s="442"/>
      <c r="I13" s="90"/>
      <c r="J13" s="216"/>
      <c r="K13" s="219"/>
      <c r="L13" s="216"/>
      <c r="P13" s="450"/>
      <c r="Q13" s="450"/>
      <c r="R13" s="450"/>
      <c r="S13" s="450"/>
      <c r="T13" s="450"/>
      <c r="U13" s="450"/>
      <c r="V13" s="450"/>
      <c r="W13" s="450"/>
      <c r="X13" s="453"/>
      <c r="Y13" s="453"/>
      <c r="Z13" s="453"/>
      <c r="AA13" s="453"/>
    </row>
    <row r="14" spans="1:27" x14ac:dyDescent="0.25">
      <c r="A14" s="111"/>
      <c r="B14" s="197" t="str">
        <f>IF('Budget Template'!B14="","",'Budget Template'!B14)</f>
        <v/>
      </c>
      <c r="C14" s="171"/>
      <c r="D14" s="213"/>
      <c r="E14" s="173">
        <f t="shared" si="0"/>
        <v>0</v>
      </c>
      <c r="F14" s="440"/>
      <c r="G14" s="441"/>
      <c r="H14" s="442"/>
      <c r="I14" s="90"/>
      <c r="J14" s="216"/>
      <c r="K14" s="219"/>
      <c r="L14" s="216"/>
      <c r="P14" s="450"/>
      <c r="Q14" s="450"/>
      <c r="R14" s="450"/>
      <c r="S14" s="450"/>
      <c r="T14" s="450"/>
      <c r="U14" s="450"/>
      <c r="V14" s="450"/>
      <c r="W14" s="450"/>
      <c r="X14" s="453"/>
      <c r="Y14" s="453"/>
      <c r="Z14" s="453"/>
      <c r="AA14" s="453"/>
    </row>
    <row r="15" spans="1:27" x14ac:dyDescent="0.25">
      <c r="A15" s="111"/>
      <c r="B15" s="197" t="str">
        <f>IF('Budget Template'!B15="","",'Budget Template'!B15)</f>
        <v/>
      </c>
      <c r="C15" s="171"/>
      <c r="D15" s="213"/>
      <c r="E15" s="173">
        <f t="shared" si="0"/>
        <v>0</v>
      </c>
      <c r="F15" s="440"/>
      <c r="G15" s="441"/>
      <c r="H15" s="442"/>
      <c r="I15" s="90"/>
      <c r="J15" s="216"/>
      <c r="K15" s="219"/>
      <c r="L15" s="216"/>
      <c r="P15" s="450"/>
      <c r="Q15" s="450"/>
      <c r="R15" s="450"/>
      <c r="S15" s="450"/>
      <c r="T15" s="450"/>
      <c r="U15" s="450"/>
      <c r="V15" s="450"/>
      <c r="W15" s="450"/>
      <c r="X15" s="453"/>
      <c r="Y15" s="453"/>
      <c r="Z15" s="453"/>
      <c r="AA15" s="453"/>
    </row>
    <row r="16" spans="1:27" x14ac:dyDescent="0.25">
      <c r="A16" s="111"/>
      <c r="B16" s="197" t="str">
        <f>IF('Budget Template'!B16="","",'Budget Template'!B16)</f>
        <v/>
      </c>
      <c r="C16" s="171"/>
      <c r="D16" s="213"/>
      <c r="E16" s="173">
        <f t="shared" si="0"/>
        <v>0</v>
      </c>
      <c r="F16" s="443"/>
      <c r="G16" s="444"/>
      <c r="H16" s="445"/>
      <c r="I16" s="90"/>
      <c r="J16" s="216"/>
      <c r="K16" s="219"/>
      <c r="L16" s="216"/>
      <c r="P16" s="451"/>
      <c r="Q16" s="451"/>
      <c r="R16" s="451"/>
      <c r="S16" s="451"/>
      <c r="T16" s="451"/>
      <c r="U16" s="451"/>
      <c r="V16" s="451"/>
      <c r="W16" s="451"/>
      <c r="X16" s="454"/>
      <c r="Y16" s="454"/>
      <c r="Z16" s="454"/>
      <c r="AA16" s="454"/>
    </row>
    <row r="17" spans="1:27" x14ac:dyDescent="0.25">
      <c r="A17" s="115"/>
      <c r="B17" s="123" t="s">
        <v>348</v>
      </c>
      <c r="C17" s="111"/>
      <c r="D17" s="111"/>
      <c r="E17" s="208">
        <f>SUM(E9:E16)</f>
        <v>0</v>
      </c>
      <c r="F17" s="173">
        <f>SUM(P17:AA17)</f>
        <v>0</v>
      </c>
      <c r="G17" s="173">
        <f>'Budget Template'!H17</f>
        <v>0</v>
      </c>
      <c r="H17" s="173">
        <f>G17-F17-E17</f>
        <v>0</v>
      </c>
      <c r="J17" s="216"/>
      <c r="K17" s="216"/>
      <c r="L17" s="216"/>
      <c r="P17" s="241"/>
      <c r="Q17" s="241"/>
      <c r="R17" s="241"/>
      <c r="S17" s="241"/>
      <c r="T17" s="241"/>
      <c r="U17" s="241"/>
      <c r="V17" s="241"/>
      <c r="W17" s="241"/>
      <c r="X17" s="241"/>
      <c r="Y17" s="241"/>
      <c r="Z17" s="241"/>
      <c r="AA17" s="241"/>
    </row>
    <row r="18" spans="1:27" x14ac:dyDescent="0.25">
      <c r="A18" s="111"/>
      <c r="B18" s="111"/>
      <c r="C18" s="111"/>
      <c r="D18" s="111"/>
      <c r="E18" s="111"/>
      <c r="F18" s="209"/>
      <c r="G18" s="209"/>
      <c r="H18" s="111"/>
      <c r="J18" s="215"/>
      <c r="K18" s="215"/>
      <c r="L18" s="216"/>
      <c r="P18" s="242"/>
      <c r="Q18" s="242"/>
      <c r="R18" s="242"/>
      <c r="S18" s="242"/>
      <c r="T18" s="242"/>
      <c r="U18" s="242"/>
      <c r="V18" s="242"/>
      <c r="W18" s="242"/>
    </row>
    <row r="19" spans="1:27" ht="15" customHeight="1" x14ac:dyDescent="0.25">
      <c r="A19" s="115" t="s">
        <v>284</v>
      </c>
      <c r="B19" s="111"/>
      <c r="C19" s="111"/>
      <c r="D19" s="111"/>
      <c r="E19" s="111"/>
      <c r="F19" s="209"/>
      <c r="G19" s="209"/>
      <c r="H19" s="137" t="s">
        <v>373</v>
      </c>
      <c r="J19" s="215"/>
      <c r="K19" s="215"/>
      <c r="L19" s="216"/>
      <c r="P19" s="242"/>
      <c r="Q19" s="242"/>
      <c r="R19" s="242"/>
      <c r="S19" s="242"/>
      <c r="T19" s="242"/>
      <c r="U19" s="242"/>
      <c r="V19" s="242"/>
      <c r="W19" s="242"/>
    </row>
    <row r="20" spans="1:27" ht="15" customHeight="1" x14ac:dyDescent="0.25">
      <c r="A20" s="119"/>
      <c r="B20" s="117" t="s">
        <v>280</v>
      </c>
      <c r="C20" s="117"/>
      <c r="D20" s="118"/>
      <c r="E20" s="118" t="s">
        <v>272</v>
      </c>
      <c r="F20" s="248" t="s">
        <v>402</v>
      </c>
      <c r="G20" s="211" t="s">
        <v>378</v>
      </c>
      <c r="H20" s="118" t="s">
        <v>292</v>
      </c>
      <c r="J20" s="215"/>
      <c r="K20" s="215"/>
      <c r="L20" s="216"/>
      <c r="P20" s="240">
        <v>1</v>
      </c>
      <c r="Q20" s="240">
        <v>2</v>
      </c>
      <c r="R20" s="240">
        <v>3</v>
      </c>
      <c r="S20" s="240">
        <v>4</v>
      </c>
      <c r="T20" s="240">
        <v>5</v>
      </c>
      <c r="U20" s="240">
        <v>6</v>
      </c>
      <c r="V20" s="240">
        <v>7</v>
      </c>
      <c r="W20" s="240">
        <v>8</v>
      </c>
      <c r="X20" s="236">
        <v>9</v>
      </c>
      <c r="Y20" s="236">
        <v>10</v>
      </c>
      <c r="Z20" s="236">
        <v>11</v>
      </c>
      <c r="AA20" s="236" t="s">
        <v>404</v>
      </c>
    </row>
    <row r="21" spans="1:27" x14ac:dyDescent="0.25">
      <c r="A21" s="111"/>
      <c r="B21" s="424" t="str">
        <f>IF('Budget Template'!B21="","",'Budget Template'!B21)</f>
        <v/>
      </c>
      <c r="C21" s="425"/>
      <c r="D21" s="426"/>
      <c r="E21" s="171"/>
      <c r="F21" s="431"/>
      <c r="G21" s="431"/>
      <c r="H21" s="446"/>
      <c r="J21" s="216"/>
      <c r="K21" s="219"/>
      <c r="L21" s="216"/>
      <c r="M21" s="130">
        <f>'Project Info'!E65</f>
        <v>0</v>
      </c>
      <c r="P21" s="449"/>
      <c r="Q21" s="449"/>
      <c r="R21" s="449"/>
      <c r="S21" s="449"/>
      <c r="T21" s="449"/>
      <c r="U21" s="449"/>
      <c r="V21" s="449"/>
      <c r="W21" s="449"/>
      <c r="X21" s="452"/>
      <c r="Y21" s="452"/>
      <c r="Z21" s="452"/>
      <c r="AA21" s="452"/>
    </row>
    <row r="22" spans="1:27" x14ac:dyDescent="0.25">
      <c r="A22" s="119"/>
      <c r="B22" s="424" t="str">
        <f>IF('Budget Template'!B22="","",'Budget Template'!B22)</f>
        <v/>
      </c>
      <c r="C22" s="425"/>
      <c r="D22" s="426"/>
      <c r="E22" s="171"/>
      <c r="F22" s="432"/>
      <c r="G22" s="432"/>
      <c r="H22" s="447"/>
      <c r="J22" s="216"/>
      <c r="K22" s="219"/>
      <c r="L22" s="216"/>
      <c r="M22" s="130" t="b">
        <f>AND(M21="Phase I")</f>
        <v>0</v>
      </c>
      <c r="N22" s="130">
        <f>IF(M22=TRUE,H24/25000,H24/100000)</f>
        <v>0</v>
      </c>
      <c r="P22" s="450"/>
      <c r="Q22" s="450"/>
      <c r="R22" s="450"/>
      <c r="S22" s="450"/>
      <c r="T22" s="450"/>
      <c r="U22" s="450"/>
      <c r="V22" s="450"/>
      <c r="W22" s="450"/>
      <c r="X22" s="453"/>
      <c r="Y22" s="453"/>
      <c r="Z22" s="453"/>
      <c r="AA22" s="453"/>
    </row>
    <row r="23" spans="1:27" x14ac:dyDescent="0.25">
      <c r="A23" s="119"/>
      <c r="B23" s="424" t="str">
        <f>IF('Budget Template'!B23="","",'Budget Template'!B23)</f>
        <v/>
      </c>
      <c r="C23" s="425"/>
      <c r="D23" s="426"/>
      <c r="E23" s="171"/>
      <c r="F23" s="433"/>
      <c r="G23" s="433"/>
      <c r="H23" s="448"/>
      <c r="J23" s="216"/>
      <c r="K23" s="219"/>
      <c r="L23" s="216"/>
      <c r="N23" s="139">
        <f>IF(M22=TRUE,0.03,0.02)</f>
        <v>0.02</v>
      </c>
      <c r="O23" s="139" t="str">
        <f>IF(H61=0,"",H58/H61)</f>
        <v/>
      </c>
      <c r="P23" s="451"/>
      <c r="Q23" s="451"/>
      <c r="R23" s="451"/>
      <c r="S23" s="451"/>
      <c r="T23" s="451"/>
      <c r="U23" s="451"/>
      <c r="V23" s="451"/>
      <c r="W23" s="451"/>
      <c r="X23" s="454"/>
      <c r="Y23" s="454"/>
      <c r="Z23" s="454"/>
      <c r="AA23" s="454"/>
    </row>
    <row r="24" spans="1:27" x14ac:dyDescent="0.25">
      <c r="A24" s="115"/>
      <c r="B24" s="123" t="s">
        <v>349</v>
      </c>
      <c r="C24" s="111"/>
      <c r="D24" s="124"/>
      <c r="E24" s="254">
        <f>SUM(E21:E23)</f>
        <v>0</v>
      </c>
      <c r="F24" s="255">
        <f>SUM(P24:AA24)</f>
        <v>0</v>
      </c>
      <c r="G24" s="256">
        <f>'Budget Template'!H24</f>
        <v>0</v>
      </c>
      <c r="H24" s="255">
        <f>G24-F24-E24</f>
        <v>0</v>
      </c>
      <c r="J24" s="216"/>
      <c r="K24" s="216"/>
      <c r="L24" s="216"/>
      <c r="O24" s="91"/>
      <c r="P24" s="241"/>
      <c r="Q24" s="241"/>
      <c r="R24" s="241"/>
      <c r="S24" s="241"/>
      <c r="T24" s="241"/>
      <c r="U24" s="241"/>
      <c r="V24" s="241"/>
      <c r="W24" s="241"/>
      <c r="X24" s="241"/>
      <c r="Y24" s="241"/>
      <c r="Z24" s="241"/>
      <c r="AA24" s="241"/>
    </row>
    <row r="25" spans="1:27" x14ac:dyDescent="0.25">
      <c r="A25" s="111"/>
      <c r="B25" s="111"/>
      <c r="C25" s="111"/>
      <c r="D25" s="124"/>
      <c r="E25" s="423" t="str">
        <f>IF(F24&gt;G24,"Equipment Exceeds Allocated Amount ","")</f>
        <v/>
      </c>
      <c r="F25" s="423"/>
      <c r="G25" s="423"/>
      <c r="H25" s="423"/>
      <c r="J25" s="215"/>
      <c r="K25" s="215"/>
      <c r="L25" s="216"/>
      <c r="P25" s="242"/>
      <c r="Q25" s="242"/>
      <c r="R25" s="242"/>
      <c r="S25" s="242"/>
      <c r="T25" s="242"/>
      <c r="U25" s="242"/>
      <c r="V25" s="242"/>
      <c r="W25" s="242"/>
    </row>
    <row r="26" spans="1:27" ht="15" customHeight="1" x14ac:dyDescent="0.25">
      <c r="A26" s="115" t="s">
        <v>281</v>
      </c>
      <c r="B26" s="111"/>
      <c r="C26" s="111"/>
      <c r="D26" s="124"/>
      <c r="E26" s="111"/>
      <c r="F26" s="209"/>
      <c r="G26" s="209"/>
      <c r="H26" s="111"/>
      <c r="J26" s="215"/>
      <c r="K26" s="215"/>
      <c r="L26" s="216"/>
      <c r="P26" s="242"/>
      <c r="Q26" s="242"/>
      <c r="R26" s="242"/>
      <c r="S26" s="242"/>
      <c r="T26" s="242"/>
      <c r="U26" s="242"/>
      <c r="V26" s="242"/>
      <c r="W26" s="242"/>
    </row>
    <row r="27" spans="1:27" ht="15" customHeight="1" x14ac:dyDescent="0.25">
      <c r="A27" s="111"/>
      <c r="B27" s="117" t="s">
        <v>280</v>
      </c>
      <c r="C27" s="117"/>
      <c r="D27" s="118"/>
      <c r="E27" s="118" t="s">
        <v>272</v>
      </c>
      <c r="F27" s="248" t="s">
        <v>402</v>
      </c>
      <c r="G27" s="211" t="s">
        <v>378</v>
      </c>
      <c r="H27" s="118" t="s">
        <v>292</v>
      </c>
      <c r="J27" s="215"/>
      <c r="K27" s="215"/>
      <c r="L27" s="216"/>
      <c r="P27" s="240">
        <v>1</v>
      </c>
      <c r="Q27" s="240">
        <v>2</v>
      </c>
      <c r="R27" s="240">
        <v>3</v>
      </c>
      <c r="S27" s="240">
        <v>4</v>
      </c>
      <c r="T27" s="240">
        <v>5</v>
      </c>
      <c r="U27" s="240">
        <v>6</v>
      </c>
      <c r="V27" s="240">
        <v>7</v>
      </c>
      <c r="W27" s="240">
        <v>8</v>
      </c>
      <c r="X27" s="236">
        <v>9</v>
      </c>
      <c r="Y27" s="236">
        <v>10</v>
      </c>
      <c r="Z27" s="236">
        <v>11</v>
      </c>
      <c r="AA27" s="236" t="s">
        <v>404</v>
      </c>
    </row>
    <row r="28" spans="1:27" x14ac:dyDescent="0.25">
      <c r="A28" s="111"/>
      <c r="B28" s="424" t="str">
        <f>IF('Budget Template'!B28="","",'Budget Template'!B28)</f>
        <v/>
      </c>
      <c r="C28" s="425"/>
      <c r="D28" s="426"/>
      <c r="E28" s="171"/>
      <c r="F28" s="431"/>
      <c r="G28" s="431"/>
      <c r="H28" s="446"/>
      <c r="J28" s="216"/>
      <c r="K28" s="219"/>
      <c r="L28" s="216"/>
      <c r="P28" s="449"/>
      <c r="Q28" s="449"/>
      <c r="R28" s="449"/>
      <c r="S28" s="449"/>
      <c r="T28" s="449"/>
      <c r="U28" s="449"/>
      <c r="V28" s="449"/>
      <c r="W28" s="449"/>
      <c r="X28" s="452"/>
      <c r="Y28" s="452"/>
      <c r="Z28" s="452"/>
      <c r="AA28" s="452"/>
    </row>
    <row r="29" spans="1:27" x14ac:dyDescent="0.25">
      <c r="A29" s="111"/>
      <c r="B29" s="424" t="str">
        <f>IF('Budget Template'!B29="","",'Budget Template'!B29)</f>
        <v/>
      </c>
      <c r="C29" s="425"/>
      <c r="D29" s="426"/>
      <c r="E29" s="171"/>
      <c r="F29" s="432"/>
      <c r="G29" s="432"/>
      <c r="H29" s="447"/>
      <c r="J29" s="216"/>
      <c r="K29" s="219"/>
      <c r="L29" s="216"/>
      <c r="P29" s="450"/>
      <c r="Q29" s="450"/>
      <c r="R29" s="450"/>
      <c r="S29" s="450"/>
      <c r="T29" s="450"/>
      <c r="U29" s="450"/>
      <c r="V29" s="450"/>
      <c r="W29" s="450"/>
      <c r="X29" s="453"/>
      <c r="Y29" s="453"/>
      <c r="Z29" s="453"/>
      <c r="AA29" s="453"/>
    </row>
    <row r="30" spans="1:27" x14ac:dyDescent="0.25">
      <c r="A30" s="111"/>
      <c r="B30" s="424" t="str">
        <f>IF('Budget Template'!B30="","",'Budget Template'!B30)</f>
        <v/>
      </c>
      <c r="C30" s="425"/>
      <c r="D30" s="426"/>
      <c r="E30" s="171"/>
      <c r="F30" s="432"/>
      <c r="G30" s="432"/>
      <c r="H30" s="447"/>
      <c r="J30" s="216"/>
      <c r="K30" s="219"/>
      <c r="L30" s="216"/>
      <c r="P30" s="450"/>
      <c r="Q30" s="450"/>
      <c r="R30" s="450"/>
      <c r="S30" s="450"/>
      <c r="T30" s="450"/>
      <c r="U30" s="450"/>
      <c r="V30" s="450"/>
      <c r="W30" s="450"/>
      <c r="X30" s="453"/>
      <c r="Y30" s="453"/>
      <c r="Z30" s="453"/>
      <c r="AA30" s="453"/>
    </row>
    <row r="31" spans="1:27" x14ac:dyDescent="0.25">
      <c r="A31" s="111"/>
      <c r="B31" s="424" t="str">
        <f>IF('Budget Template'!B31="","",'Budget Template'!B31)</f>
        <v/>
      </c>
      <c r="C31" s="425"/>
      <c r="D31" s="426"/>
      <c r="E31" s="171"/>
      <c r="F31" s="432"/>
      <c r="G31" s="432"/>
      <c r="H31" s="447"/>
      <c r="J31" s="216"/>
      <c r="K31" s="219"/>
      <c r="L31" s="216"/>
      <c r="P31" s="450"/>
      <c r="Q31" s="450"/>
      <c r="R31" s="450"/>
      <c r="S31" s="450"/>
      <c r="T31" s="450"/>
      <c r="U31" s="450"/>
      <c r="V31" s="450"/>
      <c r="W31" s="450"/>
      <c r="X31" s="453"/>
      <c r="Y31" s="453"/>
      <c r="Z31" s="453"/>
      <c r="AA31" s="453"/>
    </row>
    <row r="32" spans="1:27" x14ac:dyDescent="0.25">
      <c r="A32" s="111"/>
      <c r="B32" s="424" t="str">
        <f>IF('Budget Template'!B32="","",'Budget Template'!B32)</f>
        <v/>
      </c>
      <c r="C32" s="425"/>
      <c r="D32" s="426"/>
      <c r="E32" s="171"/>
      <c r="F32" s="433"/>
      <c r="G32" s="433"/>
      <c r="H32" s="448"/>
      <c r="J32" s="216"/>
      <c r="K32" s="219"/>
      <c r="L32" s="216"/>
      <c r="P32" s="451"/>
      <c r="Q32" s="451"/>
      <c r="R32" s="451"/>
      <c r="S32" s="451"/>
      <c r="T32" s="451"/>
      <c r="U32" s="451"/>
      <c r="V32" s="451"/>
      <c r="W32" s="451"/>
      <c r="X32" s="454"/>
      <c r="Y32" s="454"/>
      <c r="Z32" s="454"/>
      <c r="AA32" s="454"/>
    </row>
    <row r="33" spans="1:27" x14ac:dyDescent="0.25">
      <c r="A33" s="115"/>
      <c r="B33" s="123" t="s">
        <v>350</v>
      </c>
      <c r="C33" s="111"/>
      <c r="D33" s="111"/>
      <c r="E33" s="208">
        <f>SUM(E28:E32)</f>
        <v>0</v>
      </c>
      <c r="F33" s="173">
        <f>SUM(P33:AA33)</f>
        <v>0</v>
      </c>
      <c r="G33" s="173">
        <f>'Budget Template'!H33</f>
        <v>0</v>
      </c>
      <c r="H33" s="173">
        <f>G33-F33-E33</f>
        <v>0</v>
      </c>
      <c r="J33" s="216"/>
      <c r="K33" s="216"/>
      <c r="L33" s="216"/>
      <c r="P33" s="241"/>
      <c r="Q33" s="241"/>
      <c r="R33" s="241"/>
      <c r="S33" s="241"/>
      <c r="T33" s="241"/>
      <c r="U33" s="241"/>
      <c r="V33" s="241"/>
      <c r="W33" s="241"/>
      <c r="X33" s="241"/>
      <c r="Y33" s="241"/>
      <c r="Z33" s="241"/>
      <c r="AA33" s="241"/>
    </row>
    <row r="34" spans="1:27" x14ac:dyDescent="0.25">
      <c r="A34" s="111"/>
      <c r="B34" s="111"/>
      <c r="C34" s="111"/>
      <c r="D34" s="111"/>
      <c r="E34" s="111"/>
      <c r="F34" s="209"/>
      <c r="G34" s="209"/>
      <c r="H34" s="111"/>
      <c r="J34" s="215"/>
      <c r="K34" s="215"/>
      <c r="L34" s="216"/>
      <c r="P34" s="242"/>
      <c r="Q34" s="242"/>
      <c r="R34" s="242"/>
      <c r="S34" s="242"/>
      <c r="T34" s="242"/>
      <c r="U34" s="242"/>
      <c r="V34" s="242"/>
      <c r="W34" s="242"/>
    </row>
    <row r="35" spans="1:27" ht="15" customHeight="1" x14ac:dyDescent="0.25">
      <c r="A35" s="115" t="s">
        <v>277</v>
      </c>
      <c r="B35" s="111"/>
      <c r="C35" s="111"/>
      <c r="D35" s="111"/>
      <c r="E35" s="111"/>
      <c r="F35" s="209"/>
      <c r="G35" s="209"/>
      <c r="H35" s="111"/>
      <c r="J35" s="215"/>
      <c r="K35" s="215"/>
      <c r="L35" s="216"/>
      <c r="P35" s="242"/>
      <c r="Q35" s="242"/>
      <c r="R35" s="242"/>
      <c r="S35" s="242"/>
      <c r="T35" s="242"/>
      <c r="U35" s="242"/>
      <c r="V35" s="242"/>
      <c r="W35" s="242"/>
    </row>
    <row r="36" spans="1:27" ht="15" customHeight="1" x14ac:dyDescent="0.25">
      <c r="A36" s="111"/>
      <c r="B36" s="117" t="s">
        <v>276</v>
      </c>
      <c r="C36" s="117"/>
      <c r="D36" s="117"/>
      <c r="E36" s="207" t="s">
        <v>272</v>
      </c>
      <c r="F36" s="248" t="s">
        <v>402</v>
      </c>
      <c r="G36" s="211" t="s">
        <v>378</v>
      </c>
      <c r="H36" s="118" t="s">
        <v>292</v>
      </c>
      <c r="J36" s="215"/>
      <c r="K36" s="215"/>
      <c r="L36" s="216"/>
      <c r="P36" s="240">
        <v>1</v>
      </c>
      <c r="Q36" s="240">
        <v>2</v>
      </c>
      <c r="R36" s="240">
        <v>3</v>
      </c>
      <c r="S36" s="240">
        <v>4</v>
      </c>
      <c r="T36" s="240">
        <v>5</v>
      </c>
      <c r="U36" s="240">
        <v>6</v>
      </c>
      <c r="V36" s="240">
        <v>7</v>
      </c>
      <c r="W36" s="240">
        <v>8</v>
      </c>
      <c r="X36" s="236">
        <v>9</v>
      </c>
      <c r="Y36" s="236">
        <v>10</v>
      </c>
      <c r="Z36" s="236">
        <v>11</v>
      </c>
      <c r="AA36" s="236" t="s">
        <v>404</v>
      </c>
    </row>
    <row r="37" spans="1:27" x14ac:dyDescent="0.25">
      <c r="A37" s="111"/>
      <c r="B37" s="424" t="str">
        <f>IF('Budget Template'!B37="","",'Budget Template'!B37)</f>
        <v/>
      </c>
      <c r="C37" s="425"/>
      <c r="D37" s="426"/>
      <c r="E37" s="213"/>
      <c r="F37" s="427"/>
      <c r="G37" s="428"/>
      <c r="H37" s="434"/>
      <c r="J37" s="216"/>
      <c r="K37" s="219"/>
      <c r="L37" s="216"/>
      <c r="P37" s="449"/>
      <c r="Q37" s="449"/>
      <c r="R37" s="449"/>
      <c r="S37" s="449"/>
      <c r="T37" s="449"/>
      <c r="U37" s="449"/>
      <c r="V37" s="449"/>
      <c r="W37" s="449"/>
      <c r="X37" s="452"/>
      <c r="Y37" s="452"/>
      <c r="Z37" s="452"/>
      <c r="AA37" s="452"/>
    </row>
    <row r="38" spans="1:27" x14ac:dyDescent="0.25">
      <c r="A38" s="111"/>
      <c r="B38" s="424" t="str">
        <f>IF('Budget Template'!B38="","",'Budget Template'!B38)</f>
        <v/>
      </c>
      <c r="C38" s="425"/>
      <c r="D38" s="426"/>
      <c r="E38" s="213"/>
      <c r="F38" s="427"/>
      <c r="G38" s="429"/>
      <c r="H38" s="435"/>
      <c r="J38" s="216"/>
      <c r="K38" s="219"/>
      <c r="L38" s="216"/>
      <c r="P38" s="450"/>
      <c r="Q38" s="450"/>
      <c r="R38" s="450"/>
      <c r="S38" s="450"/>
      <c r="T38" s="450"/>
      <c r="U38" s="450"/>
      <c r="V38" s="450"/>
      <c r="W38" s="450"/>
      <c r="X38" s="453"/>
      <c r="Y38" s="453"/>
      <c r="Z38" s="453"/>
      <c r="AA38" s="453"/>
    </row>
    <row r="39" spans="1:27" x14ac:dyDescent="0.25">
      <c r="A39" s="111"/>
      <c r="B39" s="424" t="str">
        <f>IF('Budget Template'!B39="","",'Budget Template'!B39)</f>
        <v/>
      </c>
      <c r="C39" s="425"/>
      <c r="D39" s="426"/>
      <c r="E39" s="213"/>
      <c r="F39" s="427"/>
      <c r="G39" s="429"/>
      <c r="H39" s="435"/>
      <c r="J39" s="216"/>
      <c r="K39" s="219"/>
      <c r="L39" s="216"/>
      <c r="P39" s="450"/>
      <c r="Q39" s="450"/>
      <c r="R39" s="450"/>
      <c r="S39" s="450"/>
      <c r="T39" s="450"/>
      <c r="U39" s="450"/>
      <c r="V39" s="450"/>
      <c r="W39" s="450"/>
      <c r="X39" s="453"/>
      <c r="Y39" s="453"/>
      <c r="Z39" s="453"/>
      <c r="AA39" s="453"/>
    </row>
    <row r="40" spans="1:27" x14ac:dyDescent="0.25">
      <c r="A40" s="111"/>
      <c r="B40" s="424" t="str">
        <f>IF('Budget Template'!B40="","",'Budget Template'!B40)</f>
        <v/>
      </c>
      <c r="C40" s="425"/>
      <c r="D40" s="426"/>
      <c r="E40" s="213"/>
      <c r="F40" s="427"/>
      <c r="G40" s="429"/>
      <c r="H40" s="435"/>
      <c r="J40" s="216"/>
      <c r="K40" s="219"/>
      <c r="L40" s="216"/>
      <c r="P40" s="450"/>
      <c r="Q40" s="450"/>
      <c r="R40" s="450"/>
      <c r="S40" s="450"/>
      <c r="T40" s="450"/>
      <c r="U40" s="450"/>
      <c r="V40" s="450"/>
      <c r="W40" s="450"/>
      <c r="X40" s="453"/>
      <c r="Y40" s="453"/>
      <c r="Z40" s="453"/>
      <c r="AA40" s="453"/>
    </row>
    <row r="41" spans="1:27" x14ac:dyDescent="0.25">
      <c r="A41" s="111"/>
      <c r="B41" s="424" t="str">
        <f>IF('Budget Template'!B41="","",'Budget Template'!B41)</f>
        <v/>
      </c>
      <c r="C41" s="425"/>
      <c r="D41" s="426"/>
      <c r="E41" s="222"/>
      <c r="F41" s="427"/>
      <c r="G41" s="429"/>
      <c r="H41" s="435"/>
      <c r="J41" s="216"/>
      <c r="K41" s="219"/>
      <c r="L41" s="216"/>
      <c r="P41" s="450"/>
      <c r="Q41" s="450"/>
      <c r="R41" s="450"/>
      <c r="S41" s="450"/>
      <c r="T41" s="450"/>
      <c r="U41" s="450"/>
      <c r="V41" s="450"/>
      <c r="W41" s="450"/>
      <c r="X41" s="453"/>
      <c r="Y41" s="453"/>
      <c r="Z41" s="453"/>
      <c r="AA41" s="453"/>
    </row>
    <row r="42" spans="1:27" x14ac:dyDescent="0.25">
      <c r="A42" s="111"/>
      <c r="B42" s="424" t="str">
        <f>IF('Budget Template'!B42="","",'Budget Template'!B42)</f>
        <v/>
      </c>
      <c r="C42" s="425"/>
      <c r="D42" s="426"/>
      <c r="E42" s="213"/>
      <c r="F42" s="427"/>
      <c r="G42" s="429"/>
      <c r="H42" s="435"/>
      <c r="J42" s="216"/>
      <c r="K42" s="219"/>
      <c r="L42" s="216"/>
      <c r="P42" s="450"/>
      <c r="Q42" s="450"/>
      <c r="R42" s="450"/>
      <c r="S42" s="450"/>
      <c r="T42" s="450"/>
      <c r="U42" s="450"/>
      <c r="V42" s="450"/>
      <c r="W42" s="450"/>
      <c r="X42" s="453"/>
      <c r="Y42" s="453"/>
      <c r="Z42" s="453"/>
      <c r="AA42" s="453"/>
    </row>
    <row r="43" spans="1:27" x14ac:dyDescent="0.25">
      <c r="A43" s="111"/>
      <c r="B43" s="424" t="str">
        <f>IF('Budget Template'!B43="","",'Budget Template'!B43)</f>
        <v/>
      </c>
      <c r="C43" s="425"/>
      <c r="D43" s="426"/>
      <c r="E43" s="213"/>
      <c r="F43" s="427"/>
      <c r="G43" s="430"/>
      <c r="H43" s="436"/>
      <c r="J43" s="216"/>
      <c r="K43" s="219"/>
      <c r="L43" s="216"/>
      <c r="P43" s="451"/>
      <c r="Q43" s="451"/>
      <c r="R43" s="451"/>
      <c r="S43" s="451"/>
      <c r="T43" s="451"/>
      <c r="U43" s="451"/>
      <c r="V43" s="451"/>
      <c r="W43" s="451"/>
      <c r="X43" s="454"/>
      <c r="Y43" s="454"/>
      <c r="Z43" s="454"/>
      <c r="AA43" s="454"/>
    </row>
    <row r="44" spans="1:27" x14ac:dyDescent="0.25">
      <c r="A44" s="115"/>
      <c r="B44" s="111"/>
      <c r="C44" s="111"/>
      <c r="D44" s="111"/>
      <c r="E44" s="208">
        <f>SUM(E37:E43)</f>
        <v>0</v>
      </c>
      <c r="F44" s="173">
        <f>SUM(P44:AA44)</f>
        <v>0</v>
      </c>
      <c r="G44" s="173">
        <f>'Budget Template'!H44</f>
        <v>0</v>
      </c>
      <c r="H44" s="173">
        <f>G44-F44-E44</f>
        <v>0</v>
      </c>
      <c r="J44" s="216"/>
      <c r="K44" s="216"/>
      <c r="L44" s="216"/>
      <c r="P44" s="241"/>
      <c r="Q44" s="241"/>
      <c r="R44" s="241"/>
      <c r="S44" s="241"/>
      <c r="T44" s="241"/>
      <c r="U44" s="241"/>
      <c r="V44" s="241"/>
      <c r="W44" s="241"/>
      <c r="X44" s="241"/>
      <c r="Y44" s="241"/>
      <c r="Z44" s="241"/>
      <c r="AA44" s="241"/>
    </row>
    <row r="45" spans="1:27" x14ac:dyDescent="0.25">
      <c r="A45" s="115"/>
      <c r="B45" s="111"/>
      <c r="C45" s="111"/>
      <c r="D45" s="111"/>
      <c r="E45" s="111"/>
      <c r="F45" s="209"/>
      <c r="G45" s="209"/>
      <c r="H45" s="111"/>
      <c r="J45" s="215"/>
      <c r="K45" s="215"/>
      <c r="L45" s="216"/>
      <c r="P45" s="242"/>
      <c r="Q45" s="242"/>
      <c r="R45" s="242"/>
      <c r="S45" s="242"/>
      <c r="T45" s="242"/>
      <c r="U45" s="242"/>
      <c r="V45" s="242"/>
      <c r="W45" s="242"/>
    </row>
    <row r="46" spans="1:27" ht="15" customHeight="1" x14ac:dyDescent="0.25">
      <c r="A46" s="115" t="s">
        <v>360</v>
      </c>
      <c r="B46" s="123"/>
      <c r="C46" s="111"/>
      <c r="D46" s="111"/>
      <c r="E46" s="111"/>
      <c r="F46" s="209"/>
      <c r="G46" s="209"/>
      <c r="H46" s="140"/>
      <c r="J46" s="215"/>
      <c r="K46" s="215"/>
      <c r="L46" s="216"/>
      <c r="P46" s="242"/>
      <c r="Q46" s="242"/>
      <c r="R46" s="242"/>
      <c r="S46" s="242"/>
      <c r="T46" s="242"/>
      <c r="U46" s="242"/>
      <c r="V46" s="242"/>
      <c r="W46" s="242"/>
    </row>
    <row r="47" spans="1:27" ht="15" customHeight="1" x14ac:dyDescent="0.25">
      <c r="A47" s="115"/>
      <c r="B47" s="117" t="s">
        <v>273</v>
      </c>
      <c r="C47" s="129"/>
      <c r="D47" s="129"/>
      <c r="E47" s="207" t="s">
        <v>272</v>
      </c>
      <c r="F47" s="248" t="s">
        <v>402</v>
      </c>
      <c r="G47" s="211" t="s">
        <v>378</v>
      </c>
      <c r="H47" s="118" t="s">
        <v>292</v>
      </c>
      <c r="J47" s="215"/>
      <c r="K47" s="215"/>
      <c r="L47" s="216"/>
      <c r="P47" s="240">
        <v>1</v>
      </c>
      <c r="Q47" s="240">
        <v>2</v>
      </c>
      <c r="R47" s="240">
        <v>3</v>
      </c>
      <c r="S47" s="240">
        <v>4</v>
      </c>
      <c r="T47" s="240">
        <v>5</v>
      </c>
      <c r="U47" s="240">
        <v>6</v>
      </c>
      <c r="V47" s="240">
        <v>7</v>
      </c>
      <c r="W47" s="240">
        <v>8</v>
      </c>
      <c r="X47" s="236">
        <v>9</v>
      </c>
      <c r="Y47" s="236">
        <v>10</v>
      </c>
      <c r="Z47" s="236">
        <v>11</v>
      </c>
      <c r="AA47" s="236" t="s">
        <v>404</v>
      </c>
    </row>
    <row r="48" spans="1:27" x14ac:dyDescent="0.25">
      <c r="A48" s="115"/>
      <c r="B48" s="424" t="str">
        <f>IF('Budget Template'!B48="","",'Budget Template'!B48)</f>
        <v/>
      </c>
      <c r="C48" s="425"/>
      <c r="D48" s="426"/>
      <c r="E48" s="171"/>
      <c r="F48" s="431"/>
      <c r="G48" s="431"/>
      <c r="H48" s="434"/>
      <c r="J48" s="216"/>
      <c r="K48" s="219"/>
      <c r="L48" s="216"/>
      <c r="P48" s="449"/>
      <c r="Q48" s="449"/>
      <c r="R48" s="449"/>
      <c r="S48" s="449"/>
      <c r="T48" s="449"/>
      <c r="U48" s="449"/>
      <c r="V48" s="449"/>
      <c r="W48" s="449"/>
      <c r="X48" s="452"/>
      <c r="Y48" s="452"/>
      <c r="Z48" s="452"/>
      <c r="AA48" s="452"/>
    </row>
    <row r="49" spans="1:28" x14ac:dyDescent="0.25">
      <c r="A49" s="115"/>
      <c r="B49" s="424" t="str">
        <f>IF('Budget Template'!B49="","",'Budget Template'!B49)</f>
        <v/>
      </c>
      <c r="C49" s="425"/>
      <c r="D49" s="426"/>
      <c r="E49" s="171"/>
      <c r="F49" s="432"/>
      <c r="G49" s="432"/>
      <c r="H49" s="435"/>
      <c r="J49" s="216"/>
      <c r="K49" s="219"/>
      <c r="L49" s="216"/>
      <c r="P49" s="450"/>
      <c r="Q49" s="450"/>
      <c r="R49" s="450"/>
      <c r="S49" s="450"/>
      <c r="T49" s="450"/>
      <c r="U49" s="450"/>
      <c r="V49" s="450"/>
      <c r="W49" s="450"/>
      <c r="X49" s="453"/>
      <c r="Y49" s="453"/>
      <c r="Z49" s="453"/>
      <c r="AA49" s="453"/>
    </row>
    <row r="50" spans="1:28" x14ac:dyDescent="0.25">
      <c r="A50" s="115"/>
      <c r="B50" s="424" t="str">
        <f>IF('Budget Template'!B50="","",'Budget Template'!B50)</f>
        <v/>
      </c>
      <c r="C50" s="425"/>
      <c r="D50" s="426"/>
      <c r="E50" s="171"/>
      <c r="F50" s="433"/>
      <c r="G50" s="433"/>
      <c r="H50" s="436"/>
      <c r="J50" s="216"/>
      <c r="K50" s="219"/>
      <c r="L50" s="216"/>
      <c r="M50" s="89"/>
      <c r="P50" s="451"/>
      <c r="Q50" s="451"/>
      <c r="R50" s="451"/>
      <c r="S50" s="451"/>
      <c r="T50" s="451"/>
      <c r="U50" s="451"/>
      <c r="V50" s="451"/>
      <c r="W50" s="451"/>
      <c r="X50" s="454"/>
      <c r="Y50" s="454"/>
      <c r="Z50" s="454"/>
      <c r="AA50" s="454"/>
    </row>
    <row r="51" spans="1:28" x14ac:dyDescent="0.25">
      <c r="A51" s="115"/>
      <c r="B51" s="111"/>
      <c r="C51" s="111"/>
      <c r="D51" s="111"/>
      <c r="E51" s="208">
        <f>SUM(E48:E50)</f>
        <v>0</v>
      </c>
      <c r="F51" s="173">
        <f>SUM(P51:AA51)</f>
        <v>0</v>
      </c>
      <c r="G51" s="173">
        <f>'Budget Template'!H51</f>
        <v>0</v>
      </c>
      <c r="H51" s="173">
        <f>G51-F51-E51</f>
        <v>0</v>
      </c>
      <c r="J51" s="216"/>
      <c r="K51" s="216"/>
      <c r="L51" s="216"/>
      <c r="P51" s="241"/>
      <c r="Q51" s="241"/>
      <c r="R51" s="241"/>
      <c r="S51" s="241"/>
      <c r="T51" s="241"/>
      <c r="U51" s="241"/>
      <c r="V51" s="241"/>
      <c r="W51" s="241"/>
      <c r="X51" s="241"/>
      <c r="Y51" s="241"/>
      <c r="Z51" s="241"/>
      <c r="AA51" s="241"/>
    </row>
    <row r="52" spans="1:28" x14ac:dyDescent="0.25">
      <c r="A52" s="111"/>
      <c r="B52" s="111"/>
      <c r="C52" s="111"/>
      <c r="D52" s="111"/>
      <c r="E52" s="111"/>
      <c r="F52" s="209"/>
      <c r="G52" s="209"/>
      <c r="H52" s="111"/>
      <c r="J52" s="215"/>
      <c r="K52" s="215"/>
      <c r="L52" s="216"/>
      <c r="P52" s="242"/>
      <c r="Q52" s="242"/>
      <c r="R52" s="242"/>
      <c r="S52" s="242"/>
      <c r="T52" s="242"/>
      <c r="U52" s="242"/>
      <c r="V52" s="242"/>
      <c r="W52" s="242"/>
    </row>
    <row r="53" spans="1:28" ht="15" customHeight="1" x14ac:dyDescent="0.25">
      <c r="A53" s="115" t="s">
        <v>359</v>
      </c>
      <c r="B53" s="123"/>
      <c r="C53" s="111"/>
      <c r="D53" s="111"/>
      <c r="E53" s="111"/>
      <c r="F53" s="209"/>
      <c r="G53" s="209"/>
      <c r="H53" s="186" t="s">
        <v>372</v>
      </c>
      <c r="J53" s="215"/>
      <c r="K53" s="215"/>
      <c r="L53" s="216"/>
      <c r="P53" s="242"/>
      <c r="Q53" s="242"/>
      <c r="R53" s="242"/>
      <c r="S53" s="242"/>
      <c r="T53" s="242"/>
      <c r="U53" s="242"/>
      <c r="V53" s="242"/>
      <c r="W53" s="242"/>
    </row>
    <row r="54" spans="1:28" ht="15" customHeight="1" x14ac:dyDescent="0.25">
      <c r="A54" s="111"/>
      <c r="B54" s="117" t="s">
        <v>274</v>
      </c>
      <c r="C54" s="129"/>
      <c r="D54" s="129"/>
      <c r="E54" s="207" t="s">
        <v>272</v>
      </c>
      <c r="F54" s="248" t="s">
        <v>402</v>
      </c>
      <c r="G54" s="211" t="s">
        <v>378</v>
      </c>
      <c r="H54" s="118" t="s">
        <v>292</v>
      </c>
      <c r="J54" s="215"/>
      <c r="K54" s="215"/>
      <c r="L54" s="216"/>
      <c r="P54" s="240">
        <v>1</v>
      </c>
      <c r="Q54" s="240">
        <v>2</v>
      </c>
      <c r="R54" s="240">
        <v>3</v>
      </c>
      <c r="S54" s="240">
        <v>4</v>
      </c>
      <c r="T54" s="240">
        <v>5</v>
      </c>
      <c r="U54" s="240">
        <v>6</v>
      </c>
      <c r="V54" s="240">
        <v>7</v>
      </c>
      <c r="W54" s="240">
        <v>8</v>
      </c>
      <c r="X54" s="236">
        <v>9</v>
      </c>
      <c r="Y54" s="236">
        <v>10</v>
      </c>
      <c r="Z54" s="236">
        <v>11</v>
      </c>
      <c r="AA54" s="236" t="s">
        <v>404</v>
      </c>
    </row>
    <row r="55" spans="1:28" x14ac:dyDescent="0.25">
      <c r="A55" s="111"/>
      <c r="B55" s="424" t="str">
        <f>IF('Budget Template'!B55="","",'Budget Template'!B55)</f>
        <v/>
      </c>
      <c r="C55" s="425"/>
      <c r="D55" s="426"/>
      <c r="E55" s="171"/>
      <c r="F55" s="431"/>
      <c r="G55" s="431"/>
      <c r="H55" s="434"/>
      <c r="J55" s="216"/>
      <c r="K55" s="219"/>
      <c r="L55" s="216"/>
      <c r="P55" s="449"/>
      <c r="Q55" s="449"/>
      <c r="R55" s="449"/>
      <c r="S55" s="449"/>
      <c r="T55" s="449"/>
      <c r="U55" s="449"/>
      <c r="V55" s="449"/>
      <c r="W55" s="449"/>
      <c r="X55" s="452"/>
      <c r="Y55" s="452"/>
      <c r="Z55" s="452"/>
      <c r="AA55" s="452"/>
    </row>
    <row r="56" spans="1:28" x14ac:dyDescent="0.25">
      <c r="A56" s="111"/>
      <c r="B56" s="424" t="str">
        <f>IF('Budget Template'!B56="","",'Budget Template'!B56)</f>
        <v/>
      </c>
      <c r="C56" s="425"/>
      <c r="D56" s="426"/>
      <c r="E56" s="171"/>
      <c r="F56" s="432"/>
      <c r="G56" s="432"/>
      <c r="H56" s="435"/>
      <c r="J56" s="216"/>
      <c r="K56" s="219"/>
      <c r="L56" s="216"/>
      <c r="P56" s="450"/>
      <c r="Q56" s="450"/>
      <c r="R56" s="450"/>
      <c r="S56" s="450"/>
      <c r="T56" s="450"/>
      <c r="U56" s="450"/>
      <c r="V56" s="450"/>
      <c r="W56" s="450"/>
      <c r="X56" s="453"/>
      <c r="Y56" s="453"/>
      <c r="Z56" s="453"/>
      <c r="AA56" s="453"/>
    </row>
    <row r="57" spans="1:28" x14ac:dyDescent="0.25">
      <c r="A57" s="111"/>
      <c r="B57" s="424" t="str">
        <f>IF('Budget Template'!B57="","",'Budget Template'!B57)</f>
        <v/>
      </c>
      <c r="C57" s="425"/>
      <c r="D57" s="426"/>
      <c r="E57" s="171"/>
      <c r="F57" s="433"/>
      <c r="G57" s="433"/>
      <c r="H57" s="436"/>
      <c r="J57" s="216"/>
      <c r="K57" s="219"/>
      <c r="L57" s="216"/>
      <c r="P57" s="451"/>
      <c r="Q57" s="451"/>
      <c r="R57" s="451"/>
      <c r="S57" s="451"/>
      <c r="T57" s="451"/>
      <c r="U57" s="451"/>
      <c r="V57" s="451"/>
      <c r="W57" s="451"/>
      <c r="X57" s="454"/>
      <c r="Y57" s="454"/>
      <c r="Z57" s="454"/>
      <c r="AA57" s="454"/>
    </row>
    <row r="58" spans="1:28" x14ac:dyDescent="0.25">
      <c r="A58" s="115"/>
      <c r="B58" s="111"/>
      <c r="C58" s="111"/>
      <c r="D58" s="111"/>
      <c r="E58" s="208">
        <f>SUM(E55:E57)</f>
        <v>0</v>
      </c>
      <c r="F58" s="173">
        <f>SUM(P58:AA58)</f>
        <v>0</v>
      </c>
      <c r="G58" s="173">
        <f>'Budget Template'!H58</f>
        <v>0</v>
      </c>
      <c r="H58" s="173">
        <f>G58-F58-E58</f>
        <v>0</v>
      </c>
      <c r="J58" s="216"/>
      <c r="K58" s="216"/>
      <c r="L58" s="216"/>
      <c r="P58" s="241"/>
      <c r="Q58" s="241"/>
      <c r="R58" s="241"/>
      <c r="S58" s="241"/>
      <c r="T58" s="241"/>
      <c r="U58" s="241"/>
      <c r="V58" s="241"/>
      <c r="W58" s="241"/>
      <c r="X58" s="241"/>
      <c r="Y58" s="241"/>
      <c r="Z58" s="241"/>
      <c r="AA58" s="241"/>
    </row>
    <row r="59" spans="1:28" ht="15.75" thickBot="1" x14ac:dyDescent="0.3">
      <c r="A59" s="115"/>
      <c r="B59" s="111"/>
      <c r="C59" s="111"/>
      <c r="D59" s="111"/>
      <c r="E59" s="422" t="str">
        <f>IF(F58&gt;G58,"Travel Exceeds Allocated Amount ","")</f>
        <v/>
      </c>
      <c r="F59" s="422"/>
      <c r="G59" s="422"/>
      <c r="H59" s="422"/>
      <c r="J59" s="215"/>
      <c r="K59" s="215"/>
      <c r="L59" s="216"/>
      <c r="P59" s="92"/>
      <c r="Q59" s="232"/>
      <c r="R59" s="232"/>
      <c r="S59" s="232"/>
      <c r="T59" s="243"/>
      <c r="U59" s="243"/>
      <c r="V59" s="243"/>
      <c r="W59" s="243"/>
      <c r="X59" s="232"/>
      <c r="Y59" s="232"/>
      <c r="Z59" s="232"/>
      <c r="AA59" s="232"/>
    </row>
    <row r="60" spans="1:28" ht="15.75" thickTop="1" x14ac:dyDescent="0.25">
      <c r="A60" s="112"/>
      <c r="B60" s="112"/>
      <c r="C60" s="112"/>
      <c r="D60" s="112"/>
      <c r="E60" s="112"/>
      <c r="F60" s="210"/>
      <c r="G60" s="210"/>
      <c r="H60" s="112"/>
      <c r="J60" s="215"/>
      <c r="K60" s="215"/>
      <c r="L60" s="216"/>
      <c r="P60" s="252"/>
      <c r="Q60" s="252"/>
      <c r="R60" s="252"/>
      <c r="S60" s="252"/>
      <c r="T60" s="252"/>
      <c r="U60" s="252"/>
      <c r="V60" s="252"/>
      <c r="W60" s="252"/>
      <c r="X60" s="252"/>
      <c r="Y60" s="252"/>
      <c r="Z60" s="252"/>
      <c r="AA60" s="252"/>
    </row>
    <row r="61" spans="1:28" s="88" customFormat="1" ht="15.75" x14ac:dyDescent="0.25">
      <c r="A61" s="121" t="s">
        <v>271</v>
      </c>
      <c r="B61" s="133"/>
      <c r="C61" s="133"/>
      <c r="D61" s="133"/>
      <c r="E61" s="237">
        <f>E17+E24+E33+E44+E51+E58</f>
        <v>0</v>
      </c>
      <c r="F61" s="206">
        <f t="shared" ref="F61:G61" si="1">F17+F24+F33+F44+F51+F58</f>
        <v>0</v>
      </c>
      <c r="G61" s="206">
        <f t="shared" si="1"/>
        <v>0</v>
      </c>
      <c r="H61" s="244">
        <f>H17+H24+H33+H44+H51+H58</f>
        <v>0</v>
      </c>
      <c r="J61" s="220"/>
      <c r="K61" s="220"/>
      <c r="L61" s="221"/>
      <c r="M61" s="158">
        <f>IF('Project Info'!J71=0,0,'Project Info'!J71/'Project Info'!C71)</f>
        <v>0</v>
      </c>
      <c r="N61" s="158">
        <f>IF(M22=TRUE,0.6,0.8)</f>
        <v>0.8</v>
      </c>
      <c r="P61" s="237">
        <f t="shared" ref="P61:AA61" si="2">P17+P24+P33+P44+P51+P58</f>
        <v>0</v>
      </c>
      <c r="Q61" s="237">
        <f t="shared" si="2"/>
        <v>0</v>
      </c>
      <c r="R61" s="238">
        <f t="shared" si="2"/>
        <v>0</v>
      </c>
      <c r="S61" s="238">
        <f t="shared" si="2"/>
        <v>0</v>
      </c>
      <c r="T61" s="237">
        <f t="shared" si="2"/>
        <v>0</v>
      </c>
      <c r="U61" s="237">
        <f t="shared" si="2"/>
        <v>0</v>
      </c>
      <c r="V61" s="237">
        <f t="shared" si="2"/>
        <v>0</v>
      </c>
      <c r="W61" s="237">
        <f t="shared" si="2"/>
        <v>0</v>
      </c>
      <c r="X61" s="238">
        <f t="shared" si="2"/>
        <v>0</v>
      </c>
      <c r="Y61" s="238">
        <f t="shared" si="2"/>
        <v>0</v>
      </c>
      <c r="Z61" s="238">
        <f t="shared" si="2"/>
        <v>0</v>
      </c>
      <c r="AA61" s="238">
        <f t="shared" si="2"/>
        <v>0</v>
      </c>
    </row>
    <row r="62" spans="1:28" x14ac:dyDescent="0.25">
      <c r="A62" s="111"/>
      <c r="B62" s="111"/>
      <c r="C62" s="111"/>
      <c r="D62" s="111"/>
      <c r="E62" s="111"/>
      <c r="F62" s="209"/>
      <c r="G62" s="209"/>
      <c r="H62" s="138" t="s">
        <v>381</v>
      </c>
      <c r="M62" s="130">
        <f>M61/N61</f>
        <v>0</v>
      </c>
      <c r="N62" s="130">
        <f>'Project Info'!E79</f>
        <v>0</v>
      </c>
    </row>
    <row r="63" spans="1:28" ht="15.75" x14ac:dyDescent="0.25">
      <c r="A63" s="111"/>
      <c r="B63" s="201" t="str">
        <f>IF(AA63&gt;0,"Disbursement for Final Submission","Disbursement for Most Recent Submission")</f>
        <v>Disbursement for Most Recent Submission</v>
      </c>
      <c r="C63" s="251">
        <f>IF(AA63&gt;0,AA63,IF(F61=0,0,IF(H3=2,P63,IF(H3=3,Q63,IF(H3=4,R63,IF(H3=5,S63,IF(H3=6,T63,IF(H3=7,U63,IF(H3=8,V63,IF(H3=9,W63,IF(H3=10,X63,IF(H3=11,Y63,IF(H3=12,Z63,AA63)))))))))))))</f>
        <v>0</v>
      </c>
      <c r="D63" s="111"/>
      <c r="E63" s="246" t="s">
        <v>400</v>
      </c>
      <c r="F63" s="251">
        <f>SUM(P63:AA63)</f>
        <v>0</v>
      </c>
      <c r="G63" s="247" t="s">
        <v>401</v>
      </c>
      <c r="H63" s="251">
        <f>G61-F63</f>
        <v>0</v>
      </c>
      <c r="M63" s="130"/>
      <c r="N63" s="130"/>
      <c r="P63" s="253">
        <f>P66</f>
        <v>0</v>
      </c>
      <c r="Q63" s="253">
        <f>IF(Q67&lt;Q68,Q61,Q68-P63)</f>
        <v>0</v>
      </c>
      <c r="R63" s="253">
        <f>IF(R67&lt;R68,R61,R68-P63-Q63)</f>
        <v>0</v>
      </c>
      <c r="S63" s="253">
        <f>IF(S67&lt;S68,S61,S68-P63-Q63-R63)</f>
        <v>0</v>
      </c>
      <c r="T63" s="253">
        <f>IF(T67&lt;T68,T61,T68-P63-Q63-R63-S63)</f>
        <v>0</v>
      </c>
      <c r="U63" s="253">
        <f>IF(U67&lt;U68,U61,U68-P63-Q63-R63-S63-T63)</f>
        <v>0</v>
      </c>
      <c r="V63" s="253">
        <f>IF(V67&lt;V68,V61,V68-P63-Q63-R63-S63-T63-U63)</f>
        <v>0</v>
      </c>
      <c r="W63" s="253">
        <f>IF(W67&lt;W68,W61,W68-P63-Q63-R63-S63-T63-U63-V63)</f>
        <v>0</v>
      </c>
      <c r="X63" s="253">
        <f>IF(X67&lt;X68,X61,X68-P63-Q63-R63-S63-T63-U63-V63-W63)</f>
        <v>0</v>
      </c>
      <c r="Y63" s="253">
        <f>IF(Y67&lt;Y68,Y61,Y68-P63-Q63-R63-S63-T63-U63-V63-W63-X63)</f>
        <v>0</v>
      </c>
      <c r="Z63" s="253">
        <f>IF(Z67&lt;Z68,Z61,Z68-P63-Q63-R63-S63-T63-U63-V63-W63-X63-Y63)</f>
        <v>0</v>
      </c>
      <c r="AA63" s="253">
        <f>IF(AA61=0,0,IF(AA64="Yes",AA65,0))</f>
        <v>0</v>
      </c>
    </row>
    <row r="64" spans="1:28" ht="15.75" x14ac:dyDescent="0.25">
      <c r="A64" s="111"/>
      <c r="B64" s="111"/>
      <c r="C64" s="111"/>
      <c r="D64" s="111"/>
      <c r="E64" s="138"/>
      <c r="F64" s="257"/>
      <c r="G64" s="258"/>
      <c r="H64" s="138"/>
      <c r="M64" s="130"/>
      <c r="N64" s="130"/>
      <c r="P64" s="93"/>
      <c r="Z64" s="263" t="s">
        <v>406</v>
      </c>
      <c r="AA64" s="266"/>
      <c r="AB64" s="267" t="s">
        <v>406</v>
      </c>
    </row>
    <row r="65" spans="1:27" ht="15.75" x14ac:dyDescent="0.25">
      <c r="A65" s="121" t="s">
        <v>270</v>
      </c>
      <c r="B65" s="121"/>
      <c r="C65" s="122"/>
      <c r="D65" s="122"/>
      <c r="E65" s="138"/>
      <c r="F65" s="257"/>
      <c r="G65" s="258"/>
      <c r="H65" s="111"/>
      <c r="P65" s="93"/>
      <c r="Q65" s="166"/>
      <c r="R65" s="166"/>
      <c r="S65" s="166"/>
      <c r="T65" s="93"/>
      <c r="U65" s="93"/>
      <c r="V65" s="93"/>
      <c r="W65" s="93"/>
      <c r="X65" s="166"/>
      <c r="Y65" s="166"/>
      <c r="Z65" s="264">
        <f>SUM(P63:Z63)</f>
        <v>0</v>
      </c>
      <c r="AA65" s="264">
        <f>IF(Z65+AA61&gt;=G61,G61-Z65,AA68-Z65)</f>
        <v>0</v>
      </c>
    </row>
    <row r="66" spans="1:27" x14ac:dyDescent="0.25">
      <c r="A66" s="122"/>
      <c r="B66" s="387" t="str">
        <f>IF('Budget Template'!B64="","",'Budget Template'!B64)</f>
        <v/>
      </c>
      <c r="C66" s="388"/>
      <c r="D66" s="122"/>
      <c r="E66" s="387" t="str">
        <f>IF('Budget Template'!E64="","",'Budget Template'!E64)</f>
        <v/>
      </c>
      <c r="F66" s="387"/>
      <c r="G66" s="388"/>
      <c r="H66" s="388"/>
      <c r="P66" s="93">
        <f>IF(P68&lt;P67,P68,P67)</f>
        <v>0</v>
      </c>
      <c r="Q66" s="93">
        <f>IF(Q68&lt;Q67,Q68,Q61)</f>
        <v>0</v>
      </c>
      <c r="R66" s="93">
        <f t="shared" ref="R66:Z66" si="3">IF(R68&lt;R67,R68,R61)</f>
        <v>0</v>
      </c>
      <c r="S66" s="93">
        <f t="shared" si="3"/>
        <v>0</v>
      </c>
      <c r="T66" s="93">
        <f t="shared" si="3"/>
        <v>0</v>
      </c>
      <c r="U66" s="93">
        <f t="shared" si="3"/>
        <v>0</v>
      </c>
      <c r="V66" s="93">
        <f t="shared" si="3"/>
        <v>0</v>
      </c>
      <c r="W66" s="93">
        <f t="shared" si="3"/>
        <v>0</v>
      </c>
      <c r="X66" s="93">
        <f t="shared" si="3"/>
        <v>0</v>
      </c>
      <c r="Y66" s="93">
        <f t="shared" si="3"/>
        <v>0</v>
      </c>
      <c r="Z66" s="93">
        <f t="shared" si="3"/>
        <v>0</v>
      </c>
      <c r="AA66" s="265">
        <f>IF(Z65+AA61&gt;=G61*0.9,G61-(G61*0.9),AA68-Z65)</f>
        <v>0</v>
      </c>
    </row>
    <row r="67" spans="1:27" x14ac:dyDescent="0.25">
      <c r="A67" s="122"/>
      <c r="B67" s="387"/>
      <c r="C67" s="388"/>
      <c r="D67" s="122"/>
      <c r="E67" s="387"/>
      <c r="F67" s="387"/>
      <c r="G67" s="388"/>
      <c r="H67" s="388"/>
      <c r="P67" s="93">
        <f>P61</f>
        <v>0</v>
      </c>
      <c r="Q67" s="93">
        <f>P61+Q61</f>
        <v>0</v>
      </c>
      <c r="R67" s="93">
        <f>P61+Q61+R61</f>
        <v>0</v>
      </c>
      <c r="S67" s="93">
        <f>P61+Q61+R61+S61</f>
        <v>0</v>
      </c>
      <c r="T67" s="93">
        <f>SUM($P$61:T61)</f>
        <v>0</v>
      </c>
      <c r="U67" s="93">
        <f>SUM($P$61:U61)</f>
        <v>0</v>
      </c>
      <c r="V67" s="93">
        <f>SUM($P$61:V61)</f>
        <v>0</v>
      </c>
      <c r="W67" s="93">
        <f>SUM($P$61:W61)</f>
        <v>0</v>
      </c>
      <c r="X67" s="93">
        <f>SUM($P$61:X61)</f>
        <v>0</v>
      </c>
      <c r="Y67" s="93">
        <f>SUM($P$61:Y61)</f>
        <v>0</v>
      </c>
      <c r="Z67" s="93">
        <f>SUM($P$61:Z61)</f>
        <v>0</v>
      </c>
      <c r="AA67" s="93">
        <f>SUM(P61:AA61)*0.9</f>
        <v>0</v>
      </c>
    </row>
    <row r="68" spans="1:27" x14ac:dyDescent="0.25">
      <c r="A68" s="122"/>
      <c r="B68" s="134" t="s">
        <v>269</v>
      </c>
      <c r="C68" s="134" t="s">
        <v>170</v>
      </c>
      <c r="D68" s="122"/>
      <c r="E68" s="134" t="s">
        <v>268</v>
      </c>
      <c r="F68" s="134"/>
      <c r="G68" s="134" t="s">
        <v>170</v>
      </c>
      <c r="H68" s="111"/>
      <c r="P68" s="93">
        <f>$G$61*0.9</f>
        <v>0</v>
      </c>
      <c r="Q68" s="93">
        <f t="shared" ref="Q68:Z68" si="4">$G$61*0.9</f>
        <v>0</v>
      </c>
      <c r="R68" s="93">
        <f t="shared" si="4"/>
        <v>0</v>
      </c>
      <c r="S68" s="93">
        <f t="shared" si="4"/>
        <v>0</v>
      </c>
      <c r="T68" s="93">
        <f t="shared" si="4"/>
        <v>0</v>
      </c>
      <c r="U68" s="93">
        <f t="shared" si="4"/>
        <v>0</v>
      </c>
      <c r="V68" s="93">
        <f t="shared" si="4"/>
        <v>0</v>
      </c>
      <c r="W68" s="93">
        <f t="shared" si="4"/>
        <v>0</v>
      </c>
      <c r="X68" s="93">
        <f t="shared" si="4"/>
        <v>0</v>
      </c>
      <c r="Y68" s="93">
        <f t="shared" si="4"/>
        <v>0</v>
      </c>
      <c r="Z68" s="93">
        <f t="shared" si="4"/>
        <v>0</v>
      </c>
      <c r="AA68" s="93">
        <f>IF(SUM(P61:AA61)&gt;G61,G61,SUM(P61:AA61))</f>
        <v>0</v>
      </c>
    </row>
    <row r="69" spans="1:27" x14ac:dyDescent="0.25">
      <c r="A69" s="87"/>
      <c r="B69" s="87"/>
      <c r="C69" s="87"/>
      <c r="D69" s="87"/>
      <c r="E69" s="87"/>
      <c r="F69" s="87"/>
      <c r="G69" s="87"/>
      <c r="P69" s="93"/>
      <c r="Q69" s="93"/>
      <c r="R69" s="93"/>
      <c r="S69" s="93"/>
      <c r="T69" s="93"/>
      <c r="U69" s="93"/>
      <c r="V69" s="93"/>
      <c r="W69" s="93"/>
      <c r="X69" s="93"/>
      <c r="Y69" s="93"/>
      <c r="Z69" s="93"/>
      <c r="AA69" s="93"/>
    </row>
    <row r="70" spans="1:27" x14ac:dyDescent="0.25">
      <c r="P70" s="93"/>
      <c r="Q70" s="93"/>
      <c r="R70" s="93"/>
      <c r="S70" s="93"/>
      <c r="T70" s="93"/>
      <c r="U70" s="93"/>
      <c r="V70" s="93"/>
      <c r="W70" s="93"/>
      <c r="X70" s="93"/>
      <c r="Y70" s="93"/>
      <c r="Z70" s="93"/>
      <c r="AA70" s="93"/>
    </row>
    <row r="71" spans="1:27" x14ac:dyDescent="0.25">
      <c r="P71" s="93"/>
      <c r="Q71" s="166"/>
      <c r="R71" s="166"/>
      <c r="S71" s="166"/>
      <c r="T71" s="166"/>
      <c r="U71" s="166"/>
      <c r="V71" s="166"/>
      <c r="W71" s="166"/>
      <c r="X71" s="166"/>
      <c r="Y71" s="166"/>
      <c r="Z71" s="166"/>
      <c r="AA71" s="166"/>
    </row>
    <row r="72" spans="1:27" x14ac:dyDescent="0.25">
      <c r="P72" s="93"/>
      <c r="Q72" s="164"/>
      <c r="R72" s="164"/>
      <c r="S72" s="164"/>
      <c r="T72" s="91"/>
      <c r="U72" s="91"/>
      <c r="V72" s="91"/>
      <c r="W72" s="91"/>
      <c r="X72" s="164"/>
      <c r="Y72" s="164"/>
      <c r="Z72" s="164"/>
      <c r="AA72" s="164"/>
    </row>
    <row r="73" spans="1:27" x14ac:dyDescent="0.25">
      <c r="P73" s="93"/>
      <c r="Q73" s="166"/>
      <c r="R73" s="164"/>
      <c r="S73" s="164"/>
      <c r="T73" s="91"/>
      <c r="U73" s="91"/>
      <c r="V73" s="91"/>
      <c r="W73" s="91"/>
      <c r="X73" s="164"/>
      <c r="Y73" s="164"/>
      <c r="Z73" s="164"/>
      <c r="AA73" s="164"/>
    </row>
    <row r="74" spans="1:27" x14ac:dyDescent="0.25">
      <c r="C74" s="249"/>
      <c r="P74" s="93"/>
      <c r="Q74" s="93"/>
      <c r="R74" s="93"/>
      <c r="S74" s="93"/>
      <c r="T74" s="93"/>
      <c r="U74" s="93"/>
      <c r="V74" s="93"/>
      <c r="W74" s="93"/>
      <c r="X74" s="93"/>
      <c r="Y74" s="93"/>
      <c r="Z74" s="93"/>
      <c r="AA74" s="93"/>
    </row>
    <row r="100" spans="17:27" x14ac:dyDescent="0.25">
      <c r="Q100" s="86"/>
      <c r="R100" s="86"/>
      <c r="S100" s="86"/>
      <c r="X100" s="86"/>
      <c r="Y100" s="86"/>
      <c r="Z100" s="86"/>
      <c r="AA100" s="86"/>
    </row>
  </sheetData>
  <sheetProtection algorithmName="SHA-512" hashValue="hNmnMtcgxYw1pPtoOEhpT97Zky/TYCwLbM3tB0DGaFBufr3bCU+oIFCjF3XgoZROYQABqqonWUhYrDiMPQmU3g==" saltValue="2GuUOmJSNs76tksoQkzr+A==" spinCount="100000" sheet="1" objects="1" scenarios="1"/>
  <mergeCells count="117">
    <mergeCell ref="AA37:AA43"/>
    <mergeCell ref="V48:V50"/>
    <mergeCell ref="W48:W50"/>
    <mergeCell ref="X48:X50"/>
    <mergeCell ref="Y48:Y50"/>
    <mergeCell ref="AA48:AA50"/>
    <mergeCell ref="U55:U57"/>
    <mergeCell ref="V37:V43"/>
    <mergeCell ref="W37:W43"/>
    <mergeCell ref="X37:X43"/>
    <mergeCell ref="Y37:Y43"/>
    <mergeCell ref="V55:V57"/>
    <mergeCell ref="W55:W57"/>
    <mergeCell ref="X55:X57"/>
    <mergeCell ref="Y55:Y57"/>
    <mergeCell ref="U48:U50"/>
    <mergeCell ref="Z55:Z57"/>
    <mergeCell ref="AA55:AA57"/>
    <mergeCell ref="U37:U43"/>
    <mergeCell ref="W28:W32"/>
    <mergeCell ref="X28:X32"/>
    <mergeCell ref="Y28:Y32"/>
    <mergeCell ref="Z28:Z32"/>
    <mergeCell ref="P55:P57"/>
    <mergeCell ref="Q55:Q57"/>
    <mergeCell ref="R55:R57"/>
    <mergeCell ref="S55:S57"/>
    <mergeCell ref="T55:T57"/>
    <mergeCell ref="Q48:Q50"/>
    <mergeCell ref="R48:R50"/>
    <mergeCell ref="S48:S50"/>
    <mergeCell ref="T48:T50"/>
    <mergeCell ref="Z48:Z50"/>
    <mergeCell ref="P48:P50"/>
    <mergeCell ref="S28:S32"/>
    <mergeCell ref="Q37:Q43"/>
    <mergeCell ref="Z37:Z43"/>
    <mergeCell ref="AA28:AA32"/>
    <mergeCell ref="T28:T32"/>
    <mergeCell ref="U28:U32"/>
    <mergeCell ref="V28:V32"/>
    <mergeCell ref="Q28:Q32"/>
    <mergeCell ref="Y9:Y16"/>
    <mergeCell ref="Z9:Z16"/>
    <mergeCell ref="AA9:AA16"/>
    <mergeCell ref="Q21:Q23"/>
    <mergeCell ref="T21:T23"/>
    <mergeCell ref="W21:W23"/>
    <mergeCell ref="X21:X23"/>
    <mergeCell ref="Y21:Y23"/>
    <mergeCell ref="Z21:Z23"/>
    <mergeCell ref="AA21:AA23"/>
    <mergeCell ref="X9:X16"/>
    <mergeCell ref="U21:U23"/>
    <mergeCell ref="V21:V23"/>
    <mergeCell ref="R21:R23"/>
    <mergeCell ref="U9:U16"/>
    <mergeCell ref="V9:V16"/>
    <mergeCell ref="W9:W16"/>
    <mergeCell ref="R28:R32"/>
    <mergeCell ref="S21:S23"/>
    <mergeCell ref="P9:P16"/>
    <mergeCell ref="Q9:Q16"/>
    <mergeCell ref="R9:R16"/>
    <mergeCell ref="S9:S16"/>
    <mergeCell ref="T9:T16"/>
    <mergeCell ref="P21:P23"/>
    <mergeCell ref="P28:P32"/>
    <mergeCell ref="P37:P43"/>
    <mergeCell ref="R37:R43"/>
    <mergeCell ref="S37:S43"/>
    <mergeCell ref="T37:T43"/>
    <mergeCell ref="C2:F2"/>
    <mergeCell ref="B21:D21"/>
    <mergeCell ref="B57:D57"/>
    <mergeCell ref="B41:D41"/>
    <mergeCell ref="B42:D42"/>
    <mergeCell ref="B43:D43"/>
    <mergeCell ref="B48:D48"/>
    <mergeCell ref="F9:H16"/>
    <mergeCell ref="H21:H23"/>
    <mergeCell ref="H28:H32"/>
    <mergeCell ref="H37:H43"/>
    <mergeCell ref="H48:H50"/>
    <mergeCell ref="F21:F23"/>
    <mergeCell ref="G21:G23"/>
    <mergeCell ref="F28:F32"/>
    <mergeCell ref="G28:G32"/>
    <mergeCell ref="B40:D40"/>
    <mergeCell ref="B31:D31"/>
    <mergeCell ref="B32:D32"/>
    <mergeCell ref="B37:D37"/>
    <mergeCell ref="B38:D38"/>
    <mergeCell ref="B39:D39"/>
    <mergeCell ref="B22:D22"/>
    <mergeCell ref="B23:D23"/>
    <mergeCell ref="H4:H5"/>
    <mergeCell ref="E59:H59"/>
    <mergeCell ref="E25:H25"/>
    <mergeCell ref="B66:B67"/>
    <mergeCell ref="C66:C67"/>
    <mergeCell ref="E66:F67"/>
    <mergeCell ref="G66:H67"/>
    <mergeCell ref="B49:D49"/>
    <mergeCell ref="B50:D50"/>
    <mergeCell ref="B55:D55"/>
    <mergeCell ref="B56:D56"/>
    <mergeCell ref="B28:D28"/>
    <mergeCell ref="B29:D29"/>
    <mergeCell ref="B30:D30"/>
    <mergeCell ref="F37:F43"/>
    <mergeCell ref="G37:G43"/>
    <mergeCell ref="F48:F50"/>
    <mergeCell ref="G48:G50"/>
    <mergeCell ref="F55:F57"/>
    <mergeCell ref="G55:G57"/>
    <mergeCell ref="H55:H57"/>
  </mergeCells>
  <dataValidations count="1">
    <dataValidation type="list" allowBlank="1" showInputMessage="1" showErrorMessage="1" sqref="AA64">
      <formula1>"Yes, No"</formula1>
    </dataValidation>
  </dataValidations>
  <printOptions horizontalCentered="1"/>
  <pageMargins left="0.5" right="0.5" top="0.5" bottom="0.5" header="0.3" footer="0.3"/>
  <pageSetup scale="72" orientation="portrait" r:id="rId1"/>
  <headerFooter>
    <oddFooter>&amp;L&amp;8v1.0, 06/26/15</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33</vt:i4>
      </vt:variant>
    </vt:vector>
  </HeadingPairs>
  <TitlesOfParts>
    <vt:vector size="40" baseType="lpstr">
      <vt:lpstr>Instructions</vt:lpstr>
      <vt:lpstr>Project Info</vt:lpstr>
      <vt:lpstr>Budget Template</vt:lpstr>
      <vt:lpstr>Certification</vt:lpstr>
      <vt:lpstr>Disclosure</vt:lpstr>
      <vt:lpstr>OFFICE USE ONLY</vt:lpstr>
      <vt:lpstr>Reimbursement</vt:lpstr>
      <vt:lpstr>Activity</vt:lpstr>
      <vt:lpstr>AffiliateEmploy</vt:lpstr>
      <vt:lpstr>AffiliateOwn</vt:lpstr>
      <vt:lpstr>Amendment</vt:lpstr>
      <vt:lpstr>AwardType</vt:lpstr>
      <vt:lpstr>Benefits</vt:lpstr>
      <vt:lpstr>CertifyExpand</vt:lpstr>
      <vt:lpstr>CertifyNew</vt:lpstr>
      <vt:lpstr>Contact</vt:lpstr>
      <vt:lpstr>County</vt:lpstr>
      <vt:lpstr>Crime</vt:lpstr>
      <vt:lpstr>DisclBeneficiary</vt:lpstr>
      <vt:lpstr>DisclQuestion</vt:lpstr>
      <vt:lpstr>Existing</vt:lpstr>
      <vt:lpstr>FedAgency</vt:lpstr>
      <vt:lpstr>FSStatus1</vt:lpstr>
      <vt:lpstr>FSStatus2</vt:lpstr>
      <vt:lpstr>FSStatus3</vt:lpstr>
      <vt:lpstr>FSStatus4</vt:lpstr>
      <vt:lpstr>FSStatus5</vt:lpstr>
      <vt:lpstr>FSStatus6</vt:lpstr>
      <vt:lpstr>FSStatus7</vt:lpstr>
      <vt:lpstr>INOffice</vt:lpstr>
      <vt:lpstr>NinetyBenefits</vt:lpstr>
      <vt:lpstr>Organization</vt:lpstr>
      <vt:lpstr>'Budget Template'!Print_Area</vt:lpstr>
      <vt:lpstr>Reimbursement!Print_Area</vt:lpstr>
      <vt:lpstr>PubliclyTraded</vt:lpstr>
      <vt:lpstr>QBA</vt:lpstr>
      <vt:lpstr>Salutation</vt:lpstr>
      <vt:lpstr>SOS</vt:lpstr>
      <vt:lpstr>Status</vt:lpstr>
      <vt:lpstr>TIF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KSmith</dc:creator>
  <cp:lastModifiedBy>tback</cp:lastModifiedBy>
  <cp:lastPrinted>2019-08-30T14:30:06Z</cp:lastPrinted>
  <dcterms:created xsi:type="dcterms:W3CDTF">2010-12-16T21:46:09Z</dcterms:created>
  <dcterms:modified xsi:type="dcterms:W3CDTF">2019-08-30T14:48:16Z</dcterms:modified>
</cp:coreProperties>
</file>